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15" yWindow="-15" windowWidth="24825" windowHeight="12375"/>
  </bookViews>
  <sheets>
    <sheet name="LDNC" sheetId="2" r:id="rId1"/>
    <sheet name="CASBAH" sheetId="7" r:id="rId2"/>
    <sheet name="LDNC曜日集計" sheetId="10" r:id="rId3"/>
    <sheet name="Sheet1" sheetId="12" r:id="rId4"/>
    <sheet name="CASBAH曜日集計" sheetId="11" r:id="rId5"/>
    <sheet name="計算用" sheetId="8" r:id="rId6"/>
  </sheets>
  <definedNames>
    <definedName name="_xlnm._FilterDatabase" localSheetId="0" hidden="1">LDNC!$M$10:$M$10</definedName>
    <definedName name="_xlnm.Print_Area" localSheetId="1">CASBAH!$A$1:$P$16</definedName>
  </definedNames>
  <calcPr calcId="125725"/>
  <pivotCaches>
    <pivotCache cacheId="2" r:id="rId7"/>
    <pivotCache cacheId="3" r:id="rId8"/>
  </pivotCaches>
</workbook>
</file>

<file path=xl/calcChain.xml><?xml version="1.0" encoding="utf-8"?>
<calcChain xmlns="http://schemas.openxmlformats.org/spreadsheetml/2006/main">
  <c r="I486" i="7"/>
  <c r="J486" s="1"/>
  <c r="N486"/>
  <c r="O486"/>
  <c r="P486"/>
  <c r="C487"/>
  <c r="I488"/>
  <c r="K488" s="1"/>
  <c r="O488"/>
  <c r="P488"/>
  <c r="W486" s="1"/>
  <c r="C475"/>
  <c r="I478"/>
  <c r="K478" s="1"/>
  <c r="N478"/>
  <c r="O478"/>
  <c r="P478"/>
  <c r="C479"/>
  <c r="F478" i="8" s="1"/>
  <c r="K480" i="7"/>
  <c r="J480"/>
  <c r="O480"/>
  <c r="P480"/>
  <c r="I312" i="2"/>
  <c r="C391" i="7"/>
  <c r="I298" i="2"/>
  <c r="K298" s="1"/>
  <c r="O298"/>
  <c r="P298"/>
  <c r="C299"/>
  <c r="I300"/>
  <c r="K300" s="1"/>
  <c r="O300"/>
  <c r="P300"/>
  <c r="I370" i="7"/>
  <c r="C363"/>
  <c r="F362" i="8" s="1"/>
  <c r="P364" i="7"/>
  <c r="W362" s="1"/>
  <c r="O364"/>
  <c r="I364"/>
  <c r="J364" s="1"/>
  <c r="P362"/>
  <c r="O362"/>
  <c r="I362"/>
  <c r="J362" s="1"/>
  <c r="P340"/>
  <c r="W338" s="1"/>
  <c r="O340"/>
  <c r="I340"/>
  <c r="J340" s="1"/>
  <c r="C339"/>
  <c r="P338"/>
  <c r="O338"/>
  <c r="N338"/>
  <c r="I338"/>
  <c r="K338" s="1"/>
  <c r="K264" i="2"/>
  <c r="J264"/>
  <c r="I264"/>
  <c r="C263"/>
  <c r="I326" i="7"/>
  <c r="J326" s="1"/>
  <c r="I328"/>
  <c r="K328"/>
  <c r="O326"/>
  <c r="P326"/>
  <c r="C327"/>
  <c r="F326" i="8" s="1"/>
  <c r="O328" i="7"/>
  <c r="P328"/>
  <c r="W326"/>
  <c r="I322"/>
  <c r="K322" s="1"/>
  <c r="J322"/>
  <c r="O322"/>
  <c r="P322"/>
  <c r="C323"/>
  <c r="F322" i="8"/>
  <c r="I324" i="7"/>
  <c r="J324" s="1"/>
  <c r="K324"/>
  <c r="O324"/>
  <c r="P324"/>
  <c r="C243" i="2"/>
  <c r="C243" i="8" s="1"/>
  <c r="J10" i="11"/>
  <c r="J10" i="10"/>
  <c r="J5"/>
  <c r="J6"/>
  <c r="J7"/>
  <c r="J8"/>
  <c r="J9"/>
  <c r="I294" i="7"/>
  <c r="K294" s="1"/>
  <c r="J294"/>
  <c r="N294"/>
  <c r="O294"/>
  <c r="P294"/>
  <c r="V294"/>
  <c r="C295"/>
  <c r="O296"/>
  <c r="I296"/>
  <c r="K296" s="1"/>
  <c r="P296"/>
  <c r="W294"/>
  <c r="U294"/>
  <c r="I298"/>
  <c r="K298" s="1"/>
  <c r="N298"/>
  <c r="O298"/>
  <c r="P298"/>
  <c r="V298"/>
  <c r="C299"/>
  <c r="F299" i="8" s="1"/>
  <c r="O300" i="7"/>
  <c r="I300"/>
  <c r="K300"/>
  <c r="P300"/>
  <c r="W298" s="1"/>
  <c r="U298" s="1"/>
  <c r="I302"/>
  <c r="K302" s="1"/>
  <c r="N302"/>
  <c r="O302"/>
  <c r="P302"/>
  <c r="V302"/>
  <c r="C303"/>
  <c r="O304"/>
  <c r="I304"/>
  <c r="K304" s="1"/>
  <c r="P304"/>
  <c r="W302"/>
  <c r="U302" s="1"/>
  <c r="I306"/>
  <c r="K306" s="1"/>
  <c r="O306"/>
  <c r="P306"/>
  <c r="V306" s="1"/>
  <c r="U306" s="1"/>
  <c r="W306"/>
  <c r="C307"/>
  <c r="O308"/>
  <c r="I308"/>
  <c r="K308"/>
  <c r="J308"/>
  <c r="P308"/>
  <c r="I310"/>
  <c r="J310"/>
  <c r="O310"/>
  <c r="P310"/>
  <c r="V310" s="1"/>
  <c r="U310" s="1"/>
  <c r="W310"/>
  <c r="C311"/>
  <c r="O312"/>
  <c r="I312"/>
  <c r="K312"/>
  <c r="P312"/>
  <c r="I314"/>
  <c r="K314"/>
  <c r="O314"/>
  <c r="P314"/>
  <c r="V314" s="1"/>
  <c r="U314" s="1"/>
  <c r="W314"/>
  <c r="C315"/>
  <c r="O316"/>
  <c r="I316"/>
  <c r="K316" s="1"/>
  <c r="J316"/>
  <c r="P316"/>
  <c r="I318"/>
  <c r="K318"/>
  <c r="N318"/>
  <c r="O318"/>
  <c r="P318"/>
  <c r="V318"/>
  <c r="U318" s="1"/>
  <c r="W318"/>
  <c r="C319"/>
  <c r="F319" i="8" s="1"/>
  <c r="O320" i="7"/>
  <c r="I320"/>
  <c r="K320"/>
  <c r="P320"/>
  <c r="V322"/>
  <c r="U322" s="1"/>
  <c r="W322"/>
  <c r="V326"/>
  <c r="I330"/>
  <c r="J330" s="1"/>
  <c r="N330"/>
  <c r="O330"/>
  <c r="P330"/>
  <c r="V330"/>
  <c r="C331"/>
  <c r="F331" i="8" s="1"/>
  <c r="O332" i="7"/>
  <c r="I332"/>
  <c r="K332"/>
  <c r="P332"/>
  <c r="W330" s="1"/>
  <c r="U330" s="1"/>
  <c r="I334"/>
  <c r="K334" s="1"/>
  <c r="N334"/>
  <c r="O334"/>
  <c r="P334"/>
  <c r="V334"/>
  <c r="F335" i="8"/>
  <c r="O336" i="7"/>
  <c r="I336"/>
  <c r="K336" s="1"/>
  <c r="P336"/>
  <c r="W334" s="1"/>
  <c r="V338"/>
  <c r="I342"/>
  <c r="J342" s="1"/>
  <c r="N342"/>
  <c r="O342"/>
  <c r="P342"/>
  <c r="V342"/>
  <c r="C343"/>
  <c r="F343" i="8" s="1"/>
  <c r="O344" i="7"/>
  <c r="I344"/>
  <c r="K344" s="1"/>
  <c r="P344"/>
  <c r="W342" s="1"/>
  <c r="U342" s="1"/>
  <c r="K346"/>
  <c r="N346"/>
  <c r="O346"/>
  <c r="P346"/>
  <c r="V346" s="1"/>
  <c r="W346"/>
  <c r="C347"/>
  <c r="O348"/>
  <c r="I348"/>
  <c r="K348"/>
  <c r="P348"/>
  <c r="I350"/>
  <c r="K350" s="1"/>
  <c r="N350"/>
  <c r="O350"/>
  <c r="P350"/>
  <c r="V350"/>
  <c r="C351"/>
  <c r="F351" i="8" s="1"/>
  <c r="O352" i="7"/>
  <c r="I352"/>
  <c r="K352" s="1"/>
  <c r="P352"/>
  <c r="W350" s="1"/>
  <c r="U350" s="1"/>
  <c r="I354"/>
  <c r="K354" s="1"/>
  <c r="N354"/>
  <c r="O354"/>
  <c r="P354"/>
  <c r="V354"/>
  <c r="C355"/>
  <c r="F355" i="8" s="1"/>
  <c r="O356" i="7"/>
  <c r="I356"/>
  <c r="K356" s="1"/>
  <c r="J356"/>
  <c r="P356"/>
  <c r="W354" s="1"/>
  <c r="U354" s="1"/>
  <c r="I358"/>
  <c r="K358" s="1"/>
  <c r="N358"/>
  <c r="O358"/>
  <c r="P358"/>
  <c r="V358"/>
  <c r="C359"/>
  <c r="F358" i="8" s="1"/>
  <c r="O360" i="7"/>
  <c r="I360"/>
  <c r="K360"/>
  <c r="P360"/>
  <c r="W358" s="1"/>
  <c r="U358" s="1"/>
  <c r="I366"/>
  <c r="K366" s="1"/>
  <c r="N366"/>
  <c r="O366"/>
  <c r="P366"/>
  <c r="V366"/>
  <c r="C367"/>
  <c r="O368"/>
  <c r="I368"/>
  <c r="K368" s="1"/>
  <c r="P368"/>
  <c r="W366" s="1"/>
  <c r="U366" s="1"/>
  <c r="K370"/>
  <c r="J370"/>
  <c r="N370"/>
  <c r="O370"/>
  <c r="P370"/>
  <c r="V370" s="1"/>
  <c r="U370" s="1"/>
  <c r="W370"/>
  <c r="C371"/>
  <c r="F370" i="8" s="1"/>
  <c r="O372" i="7"/>
  <c r="I372"/>
  <c r="K372" s="1"/>
  <c r="P372"/>
  <c r="I374"/>
  <c r="K374" s="1"/>
  <c r="O374"/>
  <c r="P374"/>
  <c r="V374" s="1"/>
  <c r="W374"/>
  <c r="C375"/>
  <c r="F375" i="8" s="1"/>
  <c r="O376" i="7"/>
  <c r="I376"/>
  <c r="K376" s="1"/>
  <c r="P376"/>
  <c r="I378"/>
  <c r="K378" s="1"/>
  <c r="N378"/>
  <c r="O378"/>
  <c r="P378"/>
  <c r="V378"/>
  <c r="C379"/>
  <c r="F379" i="8" s="1"/>
  <c r="O380" i="7"/>
  <c r="I380"/>
  <c r="K380" s="1"/>
  <c r="P380"/>
  <c r="W378" s="1"/>
  <c r="U378" s="1"/>
  <c r="I382"/>
  <c r="K382" s="1"/>
  <c r="N382"/>
  <c r="O382"/>
  <c r="P382"/>
  <c r="V382"/>
  <c r="C383"/>
  <c r="F382" i="8" s="1"/>
  <c r="O384" i="7"/>
  <c r="I384"/>
  <c r="J384" s="1"/>
  <c r="P384"/>
  <c r="W382" s="1"/>
  <c r="U382" s="1"/>
  <c r="I386"/>
  <c r="J386" s="1"/>
  <c r="N386"/>
  <c r="O386"/>
  <c r="P386"/>
  <c r="V386"/>
  <c r="C387"/>
  <c r="F386" i="8" s="1"/>
  <c r="O388" i="7"/>
  <c r="I388"/>
  <c r="K388" s="1"/>
  <c r="P388"/>
  <c r="W386" s="1"/>
  <c r="U386" s="1"/>
  <c r="I390"/>
  <c r="K390" s="1"/>
  <c r="N390"/>
  <c r="O390"/>
  <c r="P390"/>
  <c r="V390" s="1"/>
  <c r="W390"/>
  <c r="O392"/>
  <c r="I392"/>
  <c r="K392" s="1"/>
  <c r="P392"/>
  <c r="I394"/>
  <c r="K394" s="1"/>
  <c r="N394"/>
  <c r="O394"/>
  <c r="P394"/>
  <c r="V394"/>
  <c r="W394"/>
  <c r="U394" s="1"/>
  <c r="C395"/>
  <c r="F394" i="8" s="1"/>
  <c r="O396" i="7"/>
  <c r="I396"/>
  <c r="K396" s="1"/>
  <c r="P396"/>
  <c r="I398"/>
  <c r="K398" s="1"/>
  <c r="N398"/>
  <c r="O398"/>
  <c r="P398"/>
  <c r="V398"/>
  <c r="C399"/>
  <c r="F398" i="8" s="1"/>
  <c r="O400" i="7"/>
  <c r="I400"/>
  <c r="J400" s="1"/>
  <c r="P400"/>
  <c r="G399" i="8" s="1"/>
  <c r="I402" i="7"/>
  <c r="J402" s="1"/>
  <c r="N402"/>
  <c r="O402"/>
  <c r="P402"/>
  <c r="V402" s="1"/>
  <c r="U402" s="1"/>
  <c r="W402"/>
  <c r="C403"/>
  <c r="O404"/>
  <c r="I404"/>
  <c r="K404" s="1"/>
  <c r="P404"/>
  <c r="I406"/>
  <c r="J406"/>
  <c r="K406"/>
  <c r="N406"/>
  <c r="O406"/>
  <c r="P406"/>
  <c r="G406" i="8" s="1"/>
  <c r="V406" i="7"/>
  <c r="W406"/>
  <c r="C407"/>
  <c r="F406" i="8" s="1"/>
  <c r="O408" i="7"/>
  <c r="I408"/>
  <c r="K408" s="1"/>
  <c r="P408"/>
  <c r="I410"/>
  <c r="K410" s="1"/>
  <c r="N410"/>
  <c r="O410"/>
  <c r="P410"/>
  <c r="V410"/>
  <c r="C411"/>
  <c r="F410" i="8" s="1"/>
  <c r="O412" i="7"/>
  <c r="I412"/>
  <c r="K412" s="1"/>
  <c r="P412"/>
  <c r="W410" s="1"/>
  <c r="U410" s="1"/>
  <c r="I414"/>
  <c r="K414" s="1"/>
  <c r="N414"/>
  <c r="O414"/>
  <c r="P414"/>
  <c r="V414"/>
  <c r="C415"/>
  <c r="F414" i="8" s="1"/>
  <c r="O416" i="7"/>
  <c r="I416"/>
  <c r="K416" s="1"/>
  <c r="P416"/>
  <c r="W414" s="1"/>
  <c r="U414" s="1"/>
  <c r="I418"/>
  <c r="K418" s="1"/>
  <c r="N418"/>
  <c r="O418"/>
  <c r="P418"/>
  <c r="V418"/>
  <c r="C419"/>
  <c r="F418" i="8" s="1"/>
  <c r="O420" i="7"/>
  <c r="I420"/>
  <c r="J420" s="1"/>
  <c r="P420"/>
  <c r="W418" s="1"/>
  <c r="U418" s="1"/>
  <c r="I422"/>
  <c r="K422" s="1"/>
  <c r="N422"/>
  <c r="O422"/>
  <c r="P422"/>
  <c r="V422" s="1"/>
  <c r="U422" s="1"/>
  <c r="W422"/>
  <c r="C423"/>
  <c r="F423" i="8" s="1"/>
  <c r="O424" i="7"/>
  <c r="I424"/>
  <c r="K424" s="1"/>
  <c r="P424"/>
  <c r="I426"/>
  <c r="K426" s="1"/>
  <c r="N426"/>
  <c r="O426"/>
  <c r="P426"/>
  <c r="V426" s="1"/>
  <c r="U426" s="1"/>
  <c r="W426"/>
  <c r="C427"/>
  <c r="F426" i="8" s="1"/>
  <c r="O428" i="7"/>
  <c r="I428"/>
  <c r="K428" s="1"/>
  <c r="P428"/>
  <c r="I430"/>
  <c r="K430" s="1"/>
  <c r="N430"/>
  <c r="O430"/>
  <c r="P430"/>
  <c r="V430" s="1"/>
  <c r="W430"/>
  <c r="C431"/>
  <c r="F430" i="8" s="1"/>
  <c r="O432" i="7"/>
  <c r="I432"/>
  <c r="J432" s="1"/>
  <c r="P432"/>
  <c r="I434"/>
  <c r="K434" s="1"/>
  <c r="N434"/>
  <c r="O434"/>
  <c r="P434"/>
  <c r="G434" i="8" s="1"/>
  <c r="V434" i="7"/>
  <c r="C435"/>
  <c r="F435" i="8" s="1"/>
  <c r="O436" i="7"/>
  <c r="I436"/>
  <c r="J436" s="1"/>
  <c r="P436"/>
  <c r="W434" s="1"/>
  <c r="U434" s="1"/>
  <c r="I438"/>
  <c r="K438" s="1"/>
  <c r="N438"/>
  <c r="O438"/>
  <c r="P438"/>
  <c r="V438" s="1"/>
  <c r="W438"/>
  <c r="C439"/>
  <c r="F439" i="8" s="1"/>
  <c r="O440" i="7"/>
  <c r="I440"/>
  <c r="K440" s="1"/>
  <c r="P440"/>
  <c r="I442"/>
  <c r="K442" s="1"/>
  <c r="N442"/>
  <c r="O442"/>
  <c r="P442"/>
  <c r="V442" s="1"/>
  <c r="U442" s="1"/>
  <c r="W442"/>
  <c r="C443"/>
  <c r="F442" i="8" s="1"/>
  <c r="O444" i="7"/>
  <c r="I444"/>
  <c r="K444" s="1"/>
  <c r="P444"/>
  <c r="I446"/>
  <c r="K446" s="1"/>
  <c r="N446"/>
  <c r="O446"/>
  <c r="P446"/>
  <c r="V446" s="1"/>
  <c r="U446" s="1"/>
  <c r="W446"/>
  <c r="C447"/>
  <c r="F446" i="8" s="1"/>
  <c r="O448" i="7"/>
  <c r="I448"/>
  <c r="J448" s="1"/>
  <c r="P448"/>
  <c r="I450"/>
  <c r="K450" s="1"/>
  <c r="N450"/>
  <c r="O450"/>
  <c r="P450"/>
  <c r="V450"/>
  <c r="C451"/>
  <c r="F451" i="8" s="1"/>
  <c r="O452" i="7"/>
  <c r="I452"/>
  <c r="K452" s="1"/>
  <c r="P452"/>
  <c r="W450" s="1"/>
  <c r="U450" s="1"/>
  <c r="I454"/>
  <c r="K454" s="1"/>
  <c r="N454"/>
  <c r="O454"/>
  <c r="P454"/>
  <c r="G454" i="8" s="1"/>
  <c r="V454" i="7"/>
  <c r="C455"/>
  <c r="F455" i="8" s="1"/>
  <c r="O456" i="7"/>
  <c r="I456"/>
  <c r="K456" s="1"/>
  <c r="P456"/>
  <c r="W454" s="1"/>
  <c r="K458"/>
  <c r="N458"/>
  <c r="O458"/>
  <c r="P458"/>
  <c r="V458" s="1"/>
  <c r="C459"/>
  <c r="O460"/>
  <c r="I460"/>
  <c r="K460" s="1"/>
  <c r="P460"/>
  <c r="W458" s="1"/>
  <c r="I462"/>
  <c r="K462" s="1"/>
  <c r="N462"/>
  <c r="O462"/>
  <c r="P462"/>
  <c r="V462"/>
  <c r="C463"/>
  <c r="F463" i="8" s="1"/>
  <c r="O464" i="7"/>
  <c r="I464"/>
  <c r="K464" s="1"/>
  <c r="P464"/>
  <c r="W462" s="1"/>
  <c r="U462" s="1"/>
  <c r="I466"/>
  <c r="K466" s="1"/>
  <c r="N466"/>
  <c r="O466"/>
  <c r="P466"/>
  <c r="G466" i="8" s="1"/>
  <c r="W466" i="7"/>
  <c r="C467"/>
  <c r="F466" i="8" s="1"/>
  <c r="O468" i="7"/>
  <c r="I468"/>
  <c r="K468" s="1"/>
  <c r="P468"/>
  <c r="I470"/>
  <c r="J470" s="1"/>
  <c r="N470"/>
  <c r="O470"/>
  <c r="P470"/>
  <c r="G470" i="8" s="1"/>
  <c r="V470" i="7"/>
  <c r="C471"/>
  <c r="F471" i="8" s="1"/>
  <c r="O472" i="7"/>
  <c r="I472"/>
  <c r="K472" s="1"/>
  <c r="P472"/>
  <c r="W470" s="1"/>
  <c r="I474"/>
  <c r="K474" s="1"/>
  <c r="N474"/>
  <c r="O474"/>
  <c r="P474"/>
  <c r="V474"/>
  <c r="W474"/>
  <c r="U474" s="1"/>
  <c r="F475" i="8"/>
  <c r="O476" i="7"/>
  <c r="I476"/>
  <c r="J476" s="1"/>
  <c r="K476"/>
  <c r="P476"/>
  <c r="V478"/>
  <c r="W478"/>
  <c r="I482"/>
  <c r="J482" s="1"/>
  <c r="N482"/>
  <c r="O482"/>
  <c r="P482"/>
  <c r="V482"/>
  <c r="C483"/>
  <c r="F482" i="8" s="1"/>
  <c r="O484" i="7"/>
  <c r="I484"/>
  <c r="K484" s="1"/>
  <c r="J484"/>
  <c r="P484"/>
  <c r="W482" s="1"/>
  <c r="V486"/>
  <c r="I490"/>
  <c r="K490"/>
  <c r="N490"/>
  <c r="O490"/>
  <c r="P490"/>
  <c r="V490"/>
  <c r="U490" s="1"/>
  <c r="W490"/>
  <c r="C491"/>
  <c r="F490" i="8" s="1"/>
  <c r="O492" i="7"/>
  <c r="I492"/>
  <c r="K492" s="1"/>
  <c r="P492"/>
  <c r="I494"/>
  <c r="K494" s="1"/>
  <c r="N494"/>
  <c r="O494"/>
  <c r="P494"/>
  <c r="G494" i="8" s="1"/>
  <c r="V494" i="7"/>
  <c r="W494"/>
  <c r="U494" s="1"/>
  <c r="V495" s="1"/>
  <c r="C495"/>
  <c r="F494" i="8" s="1"/>
  <c r="O496" i="7"/>
  <c r="O495"/>
  <c r="P495"/>
  <c r="I496"/>
  <c r="J496" s="1"/>
  <c r="P496"/>
  <c r="I498"/>
  <c r="K498" s="1"/>
  <c r="N498"/>
  <c r="O498"/>
  <c r="O499" s="1"/>
  <c r="P498"/>
  <c r="G498" i="8" s="1"/>
  <c r="V498" i="7"/>
  <c r="U498" s="1"/>
  <c r="V499" s="1"/>
  <c r="W498"/>
  <c r="C499"/>
  <c r="O500"/>
  <c r="P499"/>
  <c r="I500"/>
  <c r="K500" s="1"/>
  <c r="P500"/>
  <c r="G499" i="8" s="1"/>
  <c r="I502" i="7"/>
  <c r="K502" s="1"/>
  <c r="N502"/>
  <c r="O502"/>
  <c r="P502"/>
  <c r="G502" i="8" s="1"/>
  <c r="V502" i="7"/>
  <c r="U502"/>
  <c r="W502"/>
  <c r="C503"/>
  <c r="O504"/>
  <c r="O503"/>
  <c r="P503"/>
  <c r="I504"/>
  <c r="K504" s="1"/>
  <c r="P504"/>
  <c r="G503" i="8" s="1"/>
  <c r="I506" i="7"/>
  <c r="K506" s="1"/>
  <c r="N506"/>
  <c r="O506"/>
  <c r="P506"/>
  <c r="G506" i="8" s="1"/>
  <c r="V506" i="7"/>
  <c r="W506"/>
  <c r="U506"/>
  <c r="W507" s="1"/>
  <c r="C507"/>
  <c r="O508"/>
  <c r="O507"/>
  <c r="P507"/>
  <c r="I508"/>
  <c r="K508" s="1"/>
  <c r="J508"/>
  <c r="P508"/>
  <c r="I290"/>
  <c r="J290" s="1"/>
  <c r="K290"/>
  <c r="N290"/>
  <c r="O290"/>
  <c r="P290"/>
  <c r="V290"/>
  <c r="C291"/>
  <c r="F290" i="8" s="1"/>
  <c r="O292" i="7"/>
  <c r="I292"/>
  <c r="J292" s="1"/>
  <c r="P292"/>
  <c r="W290" s="1"/>
  <c r="U290" s="1"/>
  <c r="N286"/>
  <c r="O286"/>
  <c r="P286"/>
  <c r="O288"/>
  <c r="P288"/>
  <c r="C402" i="8"/>
  <c r="D402"/>
  <c r="C403"/>
  <c r="D403"/>
  <c r="C406"/>
  <c r="D406"/>
  <c r="C407"/>
  <c r="D407"/>
  <c r="C410"/>
  <c r="D410"/>
  <c r="C411"/>
  <c r="D411"/>
  <c r="C414"/>
  <c r="D414"/>
  <c r="C415"/>
  <c r="D415"/>
  <c r="C418"/>
  <c r="D418"/>
  <c r="C419"/>
  <c r="D419"/>
  <c r="C422"/>
  <c r="D422"/>
  <c r="C423"/>
  <c r="D423"/>
  <c r="C426"/>
  <c r="D426"/>
  <c r="C427"/>
  <c r="D427"/>
  <c r="C430"/>
  <c r="D430"/>
  <c r="C431"/>
  <c r="D431"/>
  <c r="C434"/>
  <c r="D434"/>
  <c r="C435"/>
  <c r="D435"/>
  <c r="C438"/>
  <c r="D438"/>
  <c r="C439"/>
  <c r="D439"/>
  <c r="C442"/>
  <c r="D442"/>
  <c r="C443"/>
  <c r="D443"/>
  <c r="C446"/>
  <c r="D446"/>
  <c r="C447"/>
  <c r="D447"/>
  <c r="C450"/>
  <c r="D450"/>
  <c r="C451"/>
  <c r="D451"/>
  <c r="C454"/>
  <c r="D454"/>
  <c r="C455"/>
  <c r="D455"/>
  <c r="C458"/>
  <c r="D458"/>
  <c r="C459"/>
  <c r="D459"/>
  <c r="C462"/>
  <c r="D462"/>
  <c r="C463"/>
  <c r="D463"/>
  <c r="C466"/>
  <c r="D466"/>
  <c r="C467"/>
  <c r="D467"/>
  <c r="C470"/>
  <c r="D470"/>
  <c r="C471"/>
  <c r="D471"/>
  <c r="C474"/>
  <c r="D474"/>
  <c r="C475"/>
  <c r="D475"/>
  <c r="C478"/>
  <c r="D478"/>
  <c r="C479"/>
  <c r="D479"/>
  <c r="C482"/>
  <c r="D482"/>
  <c r="C483"/>
  <c r="D483"/>
  <c r="C486"/>
  <c r="D486"/>
  <c r="C487"/>
  <c r="D487"/>
  <c r="C490"/>
  <c r="D490"/>
  <c r="C491"/>
  <c r="D491"/>
  <c r="C494"/>
  <c r="D494"/>
  <c r="C495"/>
  <c r="D495"/>
  <c r="C498"/>
  <c r="D498"/>
  <c r="C499"/>
  <c r="D499"/>
  <c r="C502"/>
  <c r="D502"/>
  <c r="C503"/>
  <c r="D503"/>
  <c r="C506"/>
  <c r="D506"/>
  <c r="C507"/>
  <c r="D507"/>
  <c r="C510"/>
  <c r="D510"/>
  <c r="C511"/>
  <c r="D511"/>
  <c r="C514"/>
  <c r="D514"/>
  <c r="C515"/>
  <c r="D515"/>
  <c r="C518"/>
  <c r="D518"/>
  <c r="C519"/>
  <c r="D519"/>
  <c r="C522"/>
  <c r="D522"/>
  <c r="C523"/>
  <c r="D523"/>
  <c r="C526"/>
  <c r="D526"/>
  <c r="C527"/>
  <c r="D527"/>
  <c r="C530"/>
  <c r="D530"/>
  <c r="C531"/>
  <c r="D531"/>
  <c r="C534"/>
  <c r="D534"/>
  <c r="C535"/>
  <c r="D535"/>
  <c r="C538"/>
  <c r="D538"/>
  <c r="C539"/>
  <c r="D539"/>
  <c r="C542"/>
  <c r="D542"/>
  <c r="C543"/>
  <c r="D543"/>
  <c r="C546"/>
  <c r="D546"/>
  <c r="C547"/>
  <c r="D547"/>
  <c r="C550"/>
  <c r="D550"/>
  <c r="C551"/>
  <c r="D551"/>
  <c r="C554"/>
  <c r="D554"/>
  <c r="C555"/>
  <c r="D555"/>
  <c r="C558"/>
  <c r="D558"/>
  <c r="C559"/>
  <c r="D559"/>
  <c r="C562"/>
  <c r="D562"/>
  <c r="C563"/>
  <c r="D563"/>
  <c r="C566"/>
  <c r="D566"/>
  <c r="C567"/>
  <c r="D567"/>
  <c r="C570"/>
  <c r="D570"/>
  <c r="C571"/>
  <c r="D571"/>
  <c r="C574"/>
  <c r="D574"/>
  <c r="C575"/>
  <c r="D575"/>
  <c r="C578"/>
  <c r="D578"/>
  <c r="C579"/>
  <c r="D579"/>
  <c r="C582"/>
  <c r="D582"/>
  <c r="C583"/>
  <c r="D583"/>
  <c r="C586"/>
  <c r="D586"/>
  <c r="C587"/>
  <c r="D587"/>
  <c r="C590"/>
  <c r="D590"/>
  <c r="C591"/>
  <c r="D591"/>
  <c r="C594"/>
  <c r="D594"/>
  <c r="C595"/>
  <c r="D595"/>
  <c r="C598"/>
  <c r="D598"/>
  <c r="C599"/>
  <c r="D599"/>
  <c r="C602"/>
  <c r="D602"/>
  <c r="C603"/>
  <c r="D603"/>
  <c r="C606"/>
  <c r="D606"/>
  <c r="C607"/>
  <c r="D607"/>
  <c r="C610"/>
  <c r="D610"/>
  <c r="C611"/>
  <c r="D611"/>
  <c r="C614"/>
  <c r="D614"/>
  <c r="C615"/>
  <c r="D615"/>
  <c r="C618"/>
  <c r="D618"/>
  <c r="C619"/>
  <c r="D619"/>
  <c r="C622"/>
  <c r="D622"/>
  <c r="C623"/>
  <c r="D623"/>
  <c r="C626"/>
  <c r="D626"/>
  <c r="C627"/>
  <c r="D627"/>
  <c r="C630"/>
  <c r="D630"/>
  <c r="C631"/>
  <c r="D631"/>
  <c r="C634"/>
  <c r="D634"/>
  <c r="C635"/>
  <c r="D635"/>
  <c r="C638"/>
  <c r="D638"/>
  <c r="C639"/>
  <c r="D639"/>
  <c r="C642"/>
  <c r="D642"/>
  <c r="C643"/>
  <c r="D643"/>
  <c r="C646"/>
  <c r="D646"/>
  <c r="C647"/>
  <c r="D647"/>
  <c r="C650"/>
  <c r="D650"/>
  <c r="C651"/>
  <c r="D651"/>
  <c r="C654"/>
  <c r="D654"/>
  <c r="C655"/>
  <c r="D655"/>
  <c r="C658"/>
  <c r="D658"/>
  <c r="C659"/>
  <c r="D659"/>
  <c r="C662"/>
  <c r="D662"/>
  <c r="C663"/>
  <c r="D663"/>
  <c r="C666"/>
  <c r="D666"/>
  <c r="C667"/>
  <c r="D667"/>
  <c r="C670"/>
  <c r="D670"/>
  <c r="C671"/>
  <c r="D671"/>
  <c r="C674"/>
  <c r="D674"/>
  <c r="C675"/>
  <c r="D675"/>
  <c r="C678"/>
  <c r="D678"/>
  <c r="C679"/>
  <c r="D679"/>
  <c r="C682"/>
  <c r="D682"/>
  <c r="C683"/>
  <c r="D683"/>
  <c r="C686"/>
  <c r="D686"/>
  <c r="C687"/>
  <c r="D687"/>
  <c r="C690"/>
  <c r="D690"/>
  <c r="C691"/>
  <c r="D691"/>
  <c r="C694"/>
  <c r="D694"/>
  <c r="C695"/>
  <c r="D695"/>
  <c r="C698"/>
  <c r="D698"/>
  <c r="C699"/>
  <c r="D699"/>
  <c r="C702"/>
  <c r="D702"/>
  <c r="C703"/>
  <c r="D703"/>
  <c r="C706"/>
  <c r="D706"/>
  <c r="C707"/>
  <c r="D707"/>
  <c r="C710"/>
  <c r="D710"/>
  <c r="C711"/>
  <c r="D711"/>
  <c r="C714"/>
  <c r="D714"/>
  <c r="C715"/>
  <c r="D715"/>
  <c r="C718"/>
  <c r="D718"/>
  <c r="C719"/>
  <c r="D719"/>
  <c r="C722"/>
  <c r="D722"/>
  <c r="C723"/>
  <c r="D723"/>
  <c r="C726"/>
  <c r="D726"/>
  <c r="C727"/>
  <c r="D727"/>
  <c r="C730"/>
  <c r="D730"/>
  <c r="C731"/>
  <c r="D731"/>
  <c r="C734"/>
  <c r="D734"/>
  <c r="C735"/>
  <c r="D735"/>
  <c r="C738"/>
  <c r="D738"/>
  <c r="C739"/>
  <c r="D739"/>
  <c r="C742"/>
  <c r="D742"/>
  <c r="C743"/>
  <c r="D743"/>
  <c r="C746"/>
  <c r="D746"/>
  <c r="C747"/>
  <c r="D747"/>
  <c r="C750"/>
  <c r="D750"/>
  <c r="C751"/>
  <c r="D751"/>
  <c r="C754"/>
  <c r="D754"/>
  <c r="C755"/>
  <c r="D755"/>
  <c r="C758"/>
  <c r="D758"/>
  <c r="C759"/>
  <c r="D759"/>
  <c r="C762"/>
  <c r="D762"/>
  <c r="C763"/>
  <c r="D763"/>
  <c r="C766"/>
  <c r="D766"/>
  <c r="C767"/>
  <c r="D767"/>
  <c r="C770"/>
  <c r="D770"/>
  <c r="C771"/>
  <c r="D771"/>
  <c r="C774"/>
  <c r="D774"/>
  <c r="C775"/>
  <c r="D775"/>
  <c r="C778"/>
  <c r="D778"/>
  <c r="C779"/>
  <c r="D779"/>
  <c r="C782"/>
  <c r="D782"/>
  <c r="C783"/>
  <c r="D783"/>
  <c r="C786"/>
  <c r="D786"/>
  <c r="C787"/>
  <c r="D787"/>
  <c r="C790"/>
  <c r="D790"/>
  <c r="C791"/>
  <c r="D791"/>
  <c r="C794"/>
  <c r="D794"/>
  <c r="C795"/>
  <c r="D795"/>
  <c r="C798"/>
  <c r="D798"/>
  <c r="C799"/>
  <c r="D799"/>
  <c r="C802"/>
  <c r="D802"/>
  <c r="C803"/>
  <c r="D803"/>
  <c r="C806"/>
  <c r="D806"/>
  <c r="C807"/>
  <c r="D807"/>
  <c r="C810"/>
  <c r="D810"/>
  <c r="C811"/>
  <c r="D811"/>
  <c r="C814"/>
  <c r="D814"/>
  <c r="C815"/>
  <c r="D815"/>
  <c r="C818"/>
  <c r="D818"/>
  <c r="C819"/>
  <c r="D819"/>
  <c r="C822"/>
  <c r="D822"/>
  <c r="C823"/>
  <c r="D823"/>
  <c r="C826"/>
  <c r="D826"/>
  <c r="C827"/>
  <c r="D827"/>
  <c r="C830"/>
  <c r="D830"/>
  <c r="C831"/>
  <c r="D831"/>
  <c r="C834"/>
  <c r="D834"/>
  <c r="C835"/>
  <c r="D835"/>
  <c r="C838"/>
  <c r="D838"/>
  <c r="C839"/>
  <c r="D839"/>
  <c r="C842"/>
  <c r="D842"/>
  <c r="C843"/>
  <c r="D843"/>
  <c r="C846"/>
  <c r="D846"/>
  <c r="C847"/>
  <c r="D847"/>
  <c r="C850"/>
  <c r="D850"/>
  <c r="C851"/>
  <c r="D851"/>
  <c r="C854"/>
  <c r="D854"/>
  <c r="C855"/>
  <c r="D855"/>
  <c r="C858"/>
  <c r="D858"/>
  <c r="C859"/>
  <c r="D859"/>
  <c r="C862"/>
  <c r="D862"/>
  <c r="C863"/>
  <c r="D863"/>
  <c r="C866"/>
  <c r="D866"/>
  <c r="C867"/>
  <c r="D867"/>
  <c r="C870"/>
  <c r="D870"/>
  <c r="C871"/>
  <c r="D871"/>
  <c r="C874"/>
  <c r="D874"/>
  <c r="C875"/>
  <c r="D875"/>
  <c r="C878"/>
  <c r="D878"/>
  <c r="C879"/>
  <c r="D879"/>
  <c r="C882"/>
  <c r="D882"/>
  <c r="C883"/>
  <c r="D883"/>
  <c r="C886"/>
  <c r="D886"/>
  <c r="C887"/>
  <c r="D887"/>
  <c r="C890"/>
  <c r="D890"/>
  <c r="C891"/>
  <c r="D891"/>
  <c r="C894"/>
  <c r="D894"/>
  <c r="C895"/>
  <c r="D895"/>
  <c r="C898"/>
  <c r="D898"/>
  <c r="C899"/>
  <c r="D899"/>
  <c r="C902"/>
  <c r="D902"/>
  <c r="C903"/>
  <c r="D903"/>
  <c r="C906"/>
  <c r="D906"/>
  <c r="C907"/>
  <c r="D907"/>
  <c r="C910"/>
  <c r="D910"/>
  <c r="C911"/>
  <c r="D911"/>
  <c r="C914"/>
  <c r="D914"/>
  <c r="C915"/>
  <c r="D915"/>
  <c r="C918"/>
  <c r="D918"/>
  <c r="C919"/>
  <c r="D919"/>
  <c r="C922"/>
  <c r="D922"/>
  <c r="C923"/>
  <c r="D923"/>
  <c r="C926"/>
  <c r="D926"/>
  <c r="C927"/>
  <c r="D927"/>
  <c r="C930"/>
  <c r="D930"/>
  <c r="C931"/>
  <c r="D931"/>
  <c r="C934"/>
  <c r="D934"/>
  <c r="C935"/>
  <c r="D935"/>
  <c r="C938"/>
  <c r="D938"/>
  <c r="C939"/>
  <c r="D939"/>
  <c r="C942"/>
  <c r="D942"/>
  <c r="C943"/>
  <c r="D943"/>
  <c r="C946"/>
  <c r="D946"/>
  <c r="C947"/>
  <c r="D947"/>
  <c r="C950"/>
  <c r="D950"/>
  <c r="C951"/>
  <c r="D951"/>
  <c r="C954"/>
  <c r="D954"/>
  <c r="C955"/>
  <c r="D955"/>
  <c r="C958"/>
  <c r="D958"/>
  <c r="C959"/>
  <c r="D959"/>
  <c r="C962"/>
  <c r="D962"/>
  <c r="C963"/>
  <c r="D963"/>
  <c r="C966"/>
  <c r="D966"/>
  <c r="C967"/>
  <c r="D967"/>
  <c r="C970"/>
  <c r="D970"/>
  <c r="C971"/>
  <c r="D971"/>
  <c r="C974"/>
  <c r="D974"/>
  <c r="C975"/>
  <c r="D975"/>
  <c r="C978"/>
  <c r="D978"/>
  <c r="C979"/>
  <c r="D979"/>
  <c r="C982"/>
  <c r="D982"/>
  <c r="C983"/>
  <c r="D983"/>
  <c r="C986"/>
  <c r="D986"/>
  <c r="C987"/>
  <c r="D987"/>
  <c r="C990"/>
  <c r="D990"/>
  <c r="C991"/>
  <c r="D991"/>
  <c r="C994"/>
  <c r="D994"/>
  <c r="C995"/>
  <c r="D995"/>
  <c r="C998"/>
  <c r="D998"/>
  <c r="C999"/>
  <c r="D999"/>
  <c r="C1002"/>
  <c r="D1002"/>
  <c r="C1003"/>
  <c r="D1003"/>
  <c r="C1006"/>
  <c r="D1006"/>
  <c r="C1007"/>
  <c r="D1007"/>
  <c r="C1010"/>
  <c r="D1010"/>
  <c r="C1011"/>
  <c r="D1011"/>
  <c r="C1014"/>
  <c r="D1014"/>
  <c r="C1015"/>
  <c r="D1015"/>
  <c r="C1018"/>
  <c r="D1018"/>
  <c r="C1019"/>
  <c r="D1019"/>
  <c r="C1022"/>
  <c r="D1022"/>
  <c r="C1023"/>
  <c r="D1023"/>
  <c r="C1026"/>
  <c r="D1026"/>
  <c r="C1027"/>
  <c r="D1027"/>
  <c r="C1030"/>
  <c r="D1030"/>
  <c r="C1031"/>
  <c r="D1031"/>
  <c r="C1034"/>
  <c r="D1034"/>
  <c r="C1035"/>
  <c r="D1035"/>
  <c r="C1038"/>
  <c r="D1038"/>
  <c r="C1039"/>
  <c r="D1039"/>
  <c r="F1038"/>
  <c r="G1038"/>
  <c r="F1039"/>
  <c r="G1039"/>
  <c r="G286"/>
  <c r="G287"/>
  <c r="G290"/>
  <c r="F291"/>
  <c r="F294"/>
  <c r="G294"/>
  <c r="F295"/>
  <c r="G295"/>
  <c r="F298"/>
  <c r="G298"/>
  <c r="G299"/>
  <c r="F302"/>
  <c r="G302"/>
  <c r="F303"/>
  <c r="G303"/>
  <c r="F306"/>
  <c r="G306"/>
  <c r="F307"/>
  <c r="G307"/>
  <c r="F310"/>
  <c r="G310"/>
  <c r="F311"/>
  <c r="G311"/>
  <c r="F314"/>
  <c r="G314"/>
  <c r="F315"/>
  <c r="G315"/>
  <c r="F318"/>
  <c r="G318"/>
  <c r="G319"/>
  <c r="G322"/>
  <c r="G323"/>
  <c r="G326"/>
  <c r="G327"/>
  <c r="G330"/>
  <c r="G331"/>
  <c r="F334"/>
  <c r="G334"/>
  <c r="G335"/>
  <c r="F338"/>
  <c r="G338"/>
  <c r="F339"/>
  <c r="G339"/>
  <c r="G342"/>
  <c r="G343"/>
  <c r="F346"/>
  <c r="G346"/>
  <c r="F347"/>
  <c r="G347"/>
  <c r="G350"/>
  <c r="G351"/>
  <c r="F354"/>
  <c r="G354"/>
  <c r="G355"/>
  <c r="G358"/>
  <c r="F359"/>
  <c r="G359"/>
  <c r="G363"/>
  <c r="F366"/>
  <c r="G366"/>
  <c r="F367"/>
  <c r="G367"/>
  <c r="G370"/>
  <c r="G371"/>
  <c r="G374"/>
  <c r="G375"/>
  <c r="F378"/>
  <c r="G378"/>
  <c r="G379"/>
  <c r="G382"/>
  <c r="G383"/>
  <c r="G386"/>
  <c r="G387"/>
  <c r="F390"/>
  <c r="G390"/>
  <c r="F391"/>
  <c r="G391"/>
  <c r="G394"/>
  <c r="G395"/>
  <c r="G398"/>
  <c r="F399"/>
  <c r="F402"/>
  <c r="G402"/>
  <c r="F403"/>
  <c r="G403"/>
  <c r="F407"/>
  <c r="G407"/>
  <c r="G410"/>
  <c r="G411"/>
  <c r="G414"/>
  <c r="F415"/>
  <c r="G415"/>
  <c r="G418"/>
  <c r="F419"/>
  <c r="G419"/>
  <c r="F422"/>
  <c r="G423"/>
  <c r="G426"/>
  <c r="G427"/>
  <c r="G430"/>
  <c r="F431"/>
  <c r="G431"/>
  <c r="G435"/>
  <c r="F438"/>
  <c r="G438"/>
  <c r="G439"/>
  <c r="G442"/>
  <c r="F443"/>
  <c r="G443"/>
  <c r="G446"/>
  <c r="G447"/>
  <c r="G450"/>
  <c r="F454"/>
  <c r="G455"/>
  <c r="F458"/>
  <c r="G458"/>
  <c r="F459"/>
  <c r="G459"/>
  <c r="G462"/>
  <c r="F467"/>
  <c r="G467"/>
  <c r="G474"/>
  <c r="G475"/>
  <c r="G478"/>
  <c r="G479"/>
  <c r="G482"/>
  <c r="G483"/>
  <c r="F486"/>
  <c r="G486"/>
  <c r="F487"/>
  <c r="G490"/>
  <c r="G491"/>
  <c r="F495"/>
  <c r="G495"/>
  <c r="F498"/>
  <c r="F499"/>
  <c r="F502"/>
  <c r="F503"/>
  <c r="F506"/>
  <c r="F507"/>
  <c r="G507"/>
  <c r="F510"/>
  <c r="G510"/>
  <c r="F511"/>
  <c r="G511"/>
  <c r="F514"/>
  <c r="G514"/>
  <c r="F515"/>
  <c r="G515"/>
  <c r="F518"/>
  <c r="G518"/>
  <c r="F519"/>
  <c r="G519"/>
  <c r="F522"/>
  <c r="G522"/>
  <c r="F523"/>
  <c r="G523"/>
  <c r="F526"/>
  <c r="G526"/>
  <c r="F527"/>
  <c r="G527"/>
  <c r="F530"/>
  <c r="G530"/>
  <c r="F531"/>
  <c r="G531"/>
  <c r="F534"/>
  <c r="G534"/>
  <c r="F535"/>
  <c r="G535"/>
  <c r="F538"/>
  <c r="G538"/>
  <c r="F539"/>
  <c r="G539"/>
  <c r="F542"/>
  <c r="G542"/>
  <c r="F543"/>
  <c r="G543"/>
  <c r="F546"/>
  <c r="G546"/>
  <c r="F547"/>
  <c r="G547"/>
  <c r="F550"/>
  <c r="G550"/>
  <c r="F551"/>
  <c r="G551"/>
  <c r="F554"/>
  <c r="G554"/>
  <c r="F555"/>
  <c r="G555"/>
  <c r="F558"/>
  <c r="G558"/>
  <c r="F559"/>
  <c r="G559"/>
  <c r="F562"/>
  <c r="G562"/>
  <c r="F563"/>
  <c r="G563"/>
  <c r="F566"/>
  <c r="G566"/>
  <c r="F567"/>
  <c r="G567"/>
  <c r="F570"/>
  <c r="G570"/>
  <c r="F571"/>
  <c r="G571"/>
  <c r="F574"/>
  <c r="G574"/>
  <c r="F575"/>
  <c r="G575"/>
  <c r="F578"/>
  <c r="G578"/>
  <c r="F579"/>
  <c r="G579"/>
  <c r="F582"/>
  <c r="G582"/>
  <c r="F583"/>
  <c r="G583"/>
  <c r="F586"/>
  <c r="G586"/>
  <c r="F587"/>
  <c r="G587"/>
  <c r="F590"/>
  <c r="G590"/>
  <c r="F591"/>
  <c r="G591"/>
  <c r="F594"/>
  <c r="G594"/>
  <c r="F595"/>
  <c r="G595"/>
  <c r="F598"/>
  <c r="G598"/>
  <c r="F599"/>
  <c r="G599"/>
  <c r="F602"/>
  <c r="G602"/>
  <c r="F603"/>
  <c r="G603"/>
  <c r="F606"/>
  <c r="G606"/>
  <c r="F607"/>
  <c r="G607"/>
  <c r="F610"/>
  <c r="G610"/>
  <c r="F611"/>
  <c r="G611"/>
  <c r="F614"/>
  <c r="G614"/>
  <c r="F615"/>
  <c r="G615"/>
  <c r="F618"/>
  <c r="G618"/>
  <c r="F619"/>
  <c r="G619"/>
  <c r="F622"/>
  <c r="G622"/>
  <c r="F623"/>
  <c r="G623"/>
  <c r="F626"/>
  <c r="G626"/>
  <c r="F627"/>
  <c r="G627"/>
  <c r="F630"/>
  <c r="G630"/>
  <c r="F631"/>
  <c r="G631"/>
  <c r="F634"/>
  <c r="G634"/>
  <c r="F635"/>
  <c r="G635"/>
  <c r="F638"/>
  <c r="G638"/>
  <c r="F639"/>
  <c r="G639"/>
  <c r="F642"/>
  <c r="G642"/>
  <c r="F643"/>
  <c r="G643"/>
  <c r="F646"/>
  <c r="G646"/>
  <c r="F647"/>
  <c r="G647"/>
  <c r="F650"/>
  <c r="G650"/>
  <c r="F651"/>
  <c r="G651"/>
  <c r="F654"/>
  <c r="G654"/>
  <c r="F655"/>
  <c r="G655"/>
  <c r="F658"/>
  <c r="G658"/>
  <c r="F659"/>
  <c r="G659"/>
  <c r="F662"/>
  <c r="G662"/>
  <c r="F663"/>
  <c r="G663"/>
  <c r="F666"/>
  <c r="G666"/>
  <c r="F667"/>
  <c r="G667"/>
  <c r="F670"/>
  <c r="G670"/>
  <c r="F671"/>
  <c r="G671"/>
  <c r="F674"/>
  <c r="G674"/>
  <c r="F675"/>
  <c r="G675"/>
  <c r="F678"/>
  <c r="G678"/>
  <c r="F679"/>
  <c r="G679"/>
  <c r="F682"/>
  <c r="G682"/>
  <c r="F683"/>
  <c r="G683"/>
  <c r="F686"/>
  <c r="G686"/>
  <c r="F687"/>
  <c r="G687"/>
  <c r="F690"/>
  <c r="G690"/>
  <c r="F691"/>
  <c r="G691"/>
  <c r="F694"/>
  <c r="G694"/>
  <c r="F695"/>
  <c r="G695"/>
  <c r="F698"/>
  <c r="G698"/>
  <c r="F699"/>
  <c r="G699"/>
  <c r="F702"/>
  <c r="G702"/>
  <c r="F703"/>
  <c r="G703"/>
  <c r="F706"/>
  <c r="G706"/>
  <c r="F707"/>
  <c r="G707"/>
  <c r="F710"/>
  <c r="G710"/>
  <c r="F711"/>
  <c r="G711"/>
  <c r="F714"/>
  <c r="G714"/>
  <c r="F715"/>
  <c r="G715"/>
  <c r="F718"/>
  <c r="G718"/>
  <c r="F719"/>
  <c r="G719"/>
  <c r="F722"/>
  <c r="G722"/>
  <c r="F723"/>
  <c r="G723"/>
  <c r="F726"/>
  <c r="G726"/>
  <c r="F727"/>
  <c r="G727"/>
  <c r="F730"/>
  <c r="G730"/>
  <c r="F731"/>
  <c r="G731"/>
  <c r="F734"/>
  <c r="G734"/>
  <c r="F735"/>
  <c r="G735"/>
  <c r="F738"/>
  <c r="G738"/>
  <c r="F739"/>
  <c r="G739"/>
  <c r="F742"/>
  <c r="G742"/>
  <c r="F743"/>
  <c r="G743"/>
  <c r="F746"/>
  <c r="G746"/>
  <c r="F747"/>
  <c r="G747"/>
  <c r="F750"/>
  <c r="G750"/>
  <c r="F751"/>
  <c r="G751"/>
  <c r="F754"/>
  <c r="G754"/>
  <c r="F755"/>
  <c r="G755"/>
  <c r="F758"/>
  <c r="G758"/>
  <c r="F759"/>
  <c r="G759"/>
  <c r="F762"/>
  <c r="G762"/>
  <c r="F763"/>
  <c r="G763"/>
  <c r="F766"/>
  <c r="G766"/>
  <c r="F767"/>
  <c r="G767"/>
  <c r="F770"/>
  <c r="G770"/>
  <c r="F771"/>
  <c r="G771"/>
  <c r="F774"/>
  <c r="G774"/>
  <c r="F775"/>
  <c r="G775"/>
  <c r="F778"/>
  <c r="G778"/>
  <c r="F779"/>
  <c r="G779"/>
  <c r="F782"/>
  <c r="G782"/>
  <c r="F783"/>
  <c r="G783"/>
  <c r="F786"/>
  <c r="G786"/>
  <c r="F787"/>
  <c r="G787"/>
  <c r="F790"/>
  <c r="G790"/>
  <c r="F791"/>
  <c r="G791"/>
  <c r="F794"/>
  <c r="G794"/>
  <c r="F795"/>
  <c r="G795"/>
  <c r="F798"/>
  <c r="G798"/>
  <c r="F799"/>
  <c r="G799"/>
  <c r="F802"/>
  <c r="G802"/>
  <c r="F803"/>
  <c r="G803"/>
  <c r="F806"/>
  <c r="G806"/>
  <c r="F807"/>
  <c r="G807"/>
  <c r="F810"/>
  <c r="G810"/>
  <c r="F811"/>
  <c r="G811"/>
  <c r="F814"/>
  <c r="G814"/>
  <c r="F815"/>
  <c r="G815"/>
  <c r="F818"/>
  <c r="G818"/>
  <c r="F819"/>
  <c r="G819"/>
  <c r="F822"/>
  <c r="G822"/>
  <c r="F823"/>
  <c r="G823"/>
  <c r="F826"/>
  <c r="G826"/>
  <c r="F827"/>
  <c r="G827"/>
  <c r="F830"/>
  <c r="G830"/>
  <c r="F831"/>
  <c r="G831"/>
  <c r="F834"/>
  <c r="G834"/>
  <c r="F835"/>
  <c r="G835"/>
  <c r="F838"/>
  <c r="G838"/>
  <c r="F839"/>
  <c r="G839"/>
  <c r="F842"/>
  <c r="G842"/>
  <c r="F843"/>
  <c r="G843"/>
  <c r="F846"/>
  <c r="G846"/>
  <c r="F847"/>
  <c r="G847"/>
  <c r="F850"/>
  <c r="G850"/>
  <c r="F851"/>
  <c r="G851"/>
  <c r="F854"/>
  <c r="G854"/>
  <c r="F855"/>
  <c r="G855"/>
  <c r="F858"/>
  <c r="G858"/>
  <c r="F859"/>
  <c r="G859"/>
  <c r="F862"/>
  <c r="G862"/>
  <c r="F863"/>
  <c r="G863"/>
  <c r="F866"/>
  <c r="G866"/>
  <c r="F867"/>
  <c r="G867"/>
  <c r="F870"/>
  <c r="G870"/>
  <c r="F871"/>
  <c r="G871"/>
  <c r="F874"/>
  <c r="G874"/>
  <c r="F875"/>
  <c r="G875"/>
  <c r="F878"/>
  <c r="G878"/>
  <c r="F879"/>
  <c r="G879"/>
  <c r="F882"/>
  <c r="G882"/>
  <c r="F883"/>
  <c r="G883"/>
  <c r="F886"/>
  <c r="G886"/>
  <c r="F887"/>
  <c r="G887"/>
  <c r="F890"/>
  <c r="G890"/>
  <c r="F891"/>
  <c r="G891"/>
  <c r="F894"/>
  <c r="G894"/>
  <c r="F895"/>
  <c r="G895"/>
  <c r="F898"/>
  <c r="G898"/>
  <c r="F899"/>
  <c r="G899"/>
  <c r="F902"/>
  <c r="G902"/>
  <c r="F903"/>
  <c r="G903"/>
  <c r="F906"/>
  <c r="G906"/>
  <c r="F907"/>
  <c r="G907"/>
  <c r="F910"/>
  <c r="G910"/>
  <c r="F911"/>
  <c r="G911"/>
  <c r="F914"/>
  <c r="G914"/>
  <c r="F915"/>
  <c r="G915"/>
  <c r="F918"/>
  <c r="G918"/>
  <c r="F919"/>
  <c r="G919"/>
  <c r="F922"/>
  <c r="G922"/>
  <c r="F923"/>
  <c r="G923"/>
  <c r="F926"/>
  <c r="G926"/>
  <c r="F927"/>
  <c r="G927"/>
  <c r="F930"/>
  <c r="G930"/>
  <c r="F931"/>
  <c r="G931"/>
  <c r="F934"/>
  <c r="G934"/>
  <c r="F935"/>
  <c r="G935"/>
  <c r="F938"/>
  <c r="G938"/>
  <c r="F939"/>
  <c r="G939"/>
  <c r="F942"/>
  <c r="G942"/>
  <c r="F943"/>
  <c r="G943"/>
  <c r="F946"/>
  <c r="G946"/>
  <c r="F947"/>
  <c r="G947"/>
  <c r="F950"/>
  <c r="G950"/>
  <c r="F951"/>
  <c r="G951"/>
  <c r="F954"/>
  <c r="G954"/>
  <c r="F955"/>
  <c r="G955"/>
  <c r="F958"/>
  <c r="G958"/>
  <c r="F959"/>
  <c r="G959"/>
  <c r="F962"/>
  <c r="G962"/>
  <c r="F963"/>
  <c r="G963"/>
  <c r="F966"/>
  <c r="G966"/>
  <c r="F967"/>
  <c r="G967"/>
  <c r="F970"/>
  <c r="G970"/>
  <c r="F971"/>
  <c r="G971"/>
  <c r="F974"/>
  <c r="G974"/>
  <c r="F975"/>
  <c r="G975"/>
  <c r="F978"/>
  <c r="G978"/>
  <c r="F979"/>
  <c r="G979"/>
  <c r="F982"/>
  <c r="G982"/>
  <c r="F983"/>
  <c r="G983"/>
  <c r="F986"/>
  <c r="G986"/>
  <c r="F987"/>
  <c r="G987"/>
  <c r="F990"/>
  <c r="G990"/>
  <c r="F991"/>
  <c r="G991"/>
  <c r="F994"/>
  <c r="G994"/>
  <c r="F995"/>
  <c r="G995"/>
  <c r="F998"/>
  <c r="G998"/>
  <c r="F999"/>
  <c r="G999"/>
  <c r="F1002"/>
  <c r="G1002"/>
  <c r="F1003"/>
  <c r="G1003"/>
  <c r="F1006"/>
  <c r="G1006"/>
  <c r="F1007"/>
  <c r="G1007"/>
  <c r="F1010"/>
  <c r="G1010"/>
  <c r="F1011"/>
  <c r="G1011"/>
  <c r="F1014"/>
  <c r="G1014"/>
  <c r="F1015"/>
  <c r="G1015"/>
  <c r="F1018"/>
  <c r="G1018"/>
  <c r="F1019"/>
  <c r="G1019"/>
  <c r="F1022"/>
  <c r="G1022"/>
  <c r="F1023"/>
  <c r="G1023"/>
  <c r="F1026"/>
  <c r="G1026"/>
  <c r="F1027"/>
  <c r="G1027"/>
  <c r="F1030"/>
  <c r="G1030"/>
  <c r="F1031"/>
  <c r="G1031"/>
  <c r="F1034"/>
  <c r="G1034"/>
  <c r="F1035"/>
  <c r="G1035"/>
  <c r="I210" i="2"/>
  <c r="K210" s="1"/>
  <c r="O210"/>
  <c r="P210"/>
  <c r="D210" i="8"/>
  <c r="V210" i="2"/>
  <c r="U210" s="1"/>
  <c r="W210"/>
  <c r="C211"/>
  <c r="C211" i="8" s="1"/>
  <c r="O212" i="2"/>
  <c r="I212"/>
  <c r="J212"/>
  <c r="K212"/>
  <c r="P212"/>
  <c r="D211" i="8" s="1"/>
  <c r="I214" i="2"/>
  <c r="K214" s="1"/>
  <c r="O214"/>
  <c r="P214"/>
  <c r="D214" i="8"/>
  <c r="V214" i="2"/>
  <c r="C215"/>
  <c r="C215" i="8" s="1"/>
  <c r="O216" i="2"/>
  <c r="I216"/>
  <c r="K216" s="1"/>
  <c r="P216"/>
  <c r="W214" s="1"/>
  <c r="I218"/>
  <c r="J218"/>
  <c r="O218"/>
  <c r="P218"/>
  <c r="D218" i="8" s="1"/>
  <c r="V218" i="2"/>
  <c r="C219"/>
  <c r="C219" i="8" s="1"/>
  <c r="O220" i="2"/>
  <c r="I220"/>
  <c r="J220" s="1"/>
  <c r="P220"/>
  <c r="W218" s="1"/>
  <c r="U218" s="1"/>
  <c r="D219" i="8"/>
  <c r="I222" i="2"/>
  <c r="J222" s="1"/>
  <c r="O222"/>
  <c r="P222"/>
  <c r="D222" i="8" s="1"/>
  <c r="V222" i="2"/>
  <c r="C223"/>
  <c r="C222" i="8"/>
  <c r="O224" i="2"/>
  <c r="I224"/>
  <c r="K224" s="1"/>
  <c r="P224"/>
  <c r="D223" i="8" s="1"/>
  <c r="I226" i="2"/>
  <c r="K226" s="1"/>
  <c r="O226"/>
  <c r="P226"/>
  <c r="V226" s="1"/>
  <c r="U226" s="1"/>
  <c r="W226"/>
  <c r="C227"/>
  <c r="C226" i="8" s="1"/>
  <c r="O228" i="2"/>
  <c r="I228"/>
  <c r="J228" s="1"/>
  <c r="P228"/>
  <c r="D227" i="8"/>
  <c r="I230" i="2"/>
  <c r="J230" s="1"/>
  <c r="O230"/>
  <c r="P230"/>
  <c r="D230" i="8" s="1"/>
  <c r="V230" i="2"/>
  <c r="C231"/>
  <c r="C230" i="8" s="1"/>
  <c r="O232" i="2"/>
  <c r="I232"/>
  <c r="J232"/>
  <c r="P232"/>
  <c r="W230" s="1"/>
  <c r="U230" s="1"/>
  <c r="I234"/>
  <c r="K234" s="1"/>
  <c r="J234"/>
  <c r="O234"/>
  <c r="P234"/>
  <c r="D234" i="8" s="1"/>
  <c r="V234" i="2"/>
  <c r="U234" s="1"/>
  <c r="W234"/>
  <c r="C234" i="8"/>
  <c r="O236" i="2"/>
  <c r="I236"/>
  <c r="J236"/>
  <c r="P236"/>
  <c r="D235" i="8" s="1"/>
  <c r="I238" i="2"/>
  <c r="J238"/>
  <c r="O238"/>
  <c r="P238"/>
  <c r="V238" s="1"/>
  <c r="U238" s="1"/>
  <c r="W238"/>
  <c r="C239"/>
  <c r="C238" i="8" s="1"/>
  <c r="O240" i="2"/>
  <c r="I240"/>
  <c r="K240" s="1"/>
  <c r="P240"/>
  <c r="D239" i="8"/>
  <c r="I242" i="2"/>
  <c r="K242" s="1"/>
  <c r="O242"/>
  <c r="P242"/>
  <c r="D242" i="8"/>
  <c r="V242" i="2"/>
  <c r="O244"/>
  <c r="I244"/>
  <c r="J244" s="1"/>
  <c r="P244"/>
  <c r="W242" s="1"/>
  <c r="U242" s="1"/>
  <c r="D243" i="8"/>
  <c r="I246" i="2"/>
  <c r="K246" s="1"/>
  <c r="O246"/>
  <c r="P246"/>
  <c r="D246" i="8" s="1"/>
  <c r="V246" i="2"/>
  <c r="C247"/>
  <c r="C247" i="8" s="1"/>
  <c r="O248" i="2"/>
  <c r="I248"/>
  <c r="J248"/>
  <c r="K248"/>
  <c r="P248"/>
  <c r="W246" s="1"/>
  <c r="U246" s="1"/>
  <c r="I250"/>
  <c r="K250" s="1"/>
  <c r="O250"/>
  <c r="P250"/>
  <c r="D250" i="8" s="1"/>
  <c r="V250" i="2"/>
  <c r="C251"/>
  <c r="C250" i="8"/>
  <c r="O252" i="2"/>
  <c r="I252"/>
  <c r="J252" s="1"/>
  <c r="P252"/>
  <c r="D251" i="8" s="1"/>
  <c r="I254" i="2"/>
  <c r="J254" s="1"/>
  <c r="O254"/>
  <c r="P254"/>
  <c r="D254" i="8"/>
  <c r="V254" i="2"/>
  <c r="C255"/>
  <c r="C254" i="8" s="1"/>
  <c r="O256" i="2"/>
  <c r="I256"/>
  <c r="K256" s="1"/>
  <c r="P256"/>
  <c r="W254"/>
  <c r="U254" s="1"/>
  <c r="D255" i="8"/>
  <c r="I258" i="2"/>
  <c r="K258"/>
  <c r="O258"/>
  <c r="P258"/>
  <c r="D258" i="8" s="1"/>
  <c r="V258" i="2"/>
  <c r="U258" s="1"/>
  <c r="W258"/>
  <c r="C259"/>
  <c r="C259" i="8"/>
  <c r="O260" i="2"/>
  <c r="P260"/>
  <c r="D259" i="8" s="1"/>
  <c r="I262" i="2"/>
  <c r="K262" s="1"/>
  <c r="O262"/>
  <c r="P262"/>
  <c r="D262" i="8" s="1"/>
  <c r="V262" i="2"/>
  <c r="C263" i="8"/>
  <c r="O264" i="2"/>
  <c r="P264"/>
  <c r="W262" s="1"/>
  <c r="U262" s="1"/>
  <c r="D263" i="8"/>
  <c r="I266" i="2"/>
  <c r="K266" s="1"/>
  <c r="O266"/>
  <c r="P266"/>
  <c r="D266" i="8" s="1"/>
  <c r="W266" i="2"/>
  <c r="C267"/>
  <c r="C266" i="8" s="1"/>
  <c r="O268" i="2"/>
  <c r="I268"/>
  <c r="J268" s="1"/>
  <c r="P268"/>
  <c r="D267" i="8" s="1"/>
  <c r="I270" i="2"/>
  <c r="J270" s="1"/>
  <c r="O270"/>
  <c r="P270"/>
  <c r="D270" i="8" s="1"/>
  <c r="V270" i="2"/>
  <c r="C271"/>
  <c r="C271" i="8" s="1"/>
  <c r="O272" i="2"/>
  <c r="I272"/>
  <c r="K272" s="1"/>
  <c r="P272"/>
  <c r="W270" s="1"/>
  <c r="U270" s="1"/>
  <c r="D271" i="8"/>
  <c r="I274" i="2"/>
  <c r="K274" s="1"/>
  <c r="O274"/>
  <c r="P274"/>
  <c r="V274" s="1"/>
  <c r="U274" s="1"/>
  <c r="D274" i="8"/>
  <c r="W274" i="2"/>
  <c r="C275"/>
  <c r="C275" i="8" s="1"/>
  <c r="O276" i="2"/>
  <c r="I276"/>
  <c r="K276" s="1"/>
  <c r="P276"/>
  <c r="D275" i="8"/>
  <c r="I278" i="2"/>
  <c r="K278" s="1"/>
  <c r="O278"/>
  <c r="P278"/>
  <c r="D278" i="8"/>
  <c r="V278" i="2"/>
  <c r="C279"/>
  <c r="C279" i="8" s="1"/>
  <c r="O280" i="2"/>
  <c r="I280"/>
  <c r="J280" s="1"/>
  <c r="P280"/>
  <c r="D279" i="8" s="1"/>
  <c r="I282" i="2"/>
  <c r="J282" s="1"/>
  <c r="O282"/>
  <c r="P282"/>
  <c r="D282" i="8" s="1"/>
  <c r="V282" i="2"/>
  <c r="C283"/>
  <c r="C282" i="8" s="1"/>
  <c r="O284" i="2"/>
  <c r="I284"/>
  <c r="P284"/>
  <c r="W282" s="1"/>
  <c r="U282" s="1"/>
  <c r="D283" i="8"/>
  <c r="I286" i="2"/>
  <c r="J286" s="1"/>
  <c r="O286"/>
  <c r="P286"/>
  <c r="D286" i="8" s="1"/>
  <c r="V286" i="2"/>
  <c r="C287"/>
  <c r="C286" i="8" s="1"/>
  <c r="O288" i="2"/>
  <c r="I288"/>
  <c r="K288" s="1"/>
  <c r="P288"/>
  <c r="D287" i="8" s="1"/>
  <c r="I290" i="2"/>
  <c r="K290" s="1"/>
  <c r="O290"/>
  <c r="P290"/>
  <c r="V290" s="1"/>
  <c r="U290" s="1"/>
  <c r="W290"/>
  <c r="C291"/>
  <c r="C291" i="8" s="1"/>
  <c r="O292" i="2"/>
  <c r="I292"/>
  <c r="J292" s="1"/>
  <c r="P292"/>
  <c r="D291" i="8" s="1"/>
  <c r="I294" i="2"/>
  <c r="J294" s="1"/>
  <c r="O294"/>
  <c r="P294"/>
  <c r="D294" i="8" s="1"/>
  <c r="V294" i="2"/>
  <c r="C295"/>
  <c r="C294" i="8" s="1"/>
  <c r="O296" i="2"/>
  <c r="I296"/>
  <c r="K296" s="1"/>
  <c r="P296"/>
  <c r="D295" i="8" s="1"/>
  <c r="D298"/>
  <c r="V298" i="2"/>
  <c r="W298"/>
  <c r="C298" i="8"/>
  <c r="D299"/>
  <c r="I302" i="2"/>
  <c r="J302" s="1"/>
  <c r="O302"/>
  <c r="P302"/>
  <c r="D302" i="8" s="1"/>
  <c r="V302" i="2"/>
  <c r="C303"/>
  <c r="C302" i="8" s="1"/>
  <c r="O304" i="2"/>
  <c r="I304"/>
  <c r="K304" s="1"/>
  <c r="P304"/>
  <c r="W302" s="1"/>
  <c r="D303" i="8"/>
  <c r="I306" i="2"/>
  <c r="K306" s="1"/>
  <c r="O306"/>
  <c r="P306"/>
  <c r="D306" i="8"/>
  <c r="V306" i="2"/>
  <c r="C307"/>
  <c r="C307" i="8" s="1"/>
  <c r="O308" i="2"/>
  <c r="I308"/>
  <c r="J308" s="1"/>
  <c r="P308"/>
  <c r="W306" s="1"/>
  <c r="U306" s="1"/>
  <c r="I310"/>
  <c r="J310" s="1"/>
  <c r="O310"/>
  <c r="P310"/>
  <c r="V310" s="1"/>
  <c r="U310" s="1"/>
  <c r="W310"/>
  <c r="C311"/>
  <c r="C311" i="8" s="1"/>
  <c r="O312" i="2"/>
  <c r="J312"/>
  <c r="P312"/>
  <c r="D311" i="8"/>
  <c r="I314" i="2"/>
  <c r="K314" s="1"/>
  <c r="O314"/>
  <c r="P314"/>
  <c r="V314" s="1"/>
  <c r="D314" i="8"/>
  <c r="C315" i="2"/>
  <c r="C314" i="8" s="1"/>
  <c r="O316" i="2"/>
  <c r="I316"/>
  <c r="J316" s="1"/>
  <c r="P316"/>
  <c r="W314" s="1"/>
  <c r="I318"/>
  <c r="J318" s="1"/>
  <c r="O318"/>
  <c r="P318"/>
  <c r="V318" s="1"/>
  <c r="U318" s="1"/>
  <c r="W318"/>
  <c r="C319"/>
  <c r="C318" i="8" s="1"/>
  <c r="O320" i="2"/>
  <c r="I320"/>
  <c r="K320" s="1"/>
  <c r="P320"/>
  <c r="D319" i="8" s="1"/>
  <c r="I322" i="2"/>
  <c r="K322"/>
  <c r="O322"/>
  <c r="P322"/>
  <c r="D322" i="8" s="1"/>
  <c r="W322" i="2"/>
  <c r="C323"/>
  <c r="C323" i="8" s="1"/>
  <c r="O324" i="2"/>
  <c r="I324"/>
  <c r="J324" s="1"/>
  <c r="P324"/>
  <c r="D323" i="8"/>
  <c r="I326" i="2"/>
  <c r="J326" s="1"/>
  <c r="O326"/>
  <c r="P326"/>
  <c r="D326" i="8" s="1"/>
  <c r="W326" i="2"/>
  <c r="C327"/>
  <c r="C327" i="8" s="1"/>
  <c r="O328" i="2"/>
  <c r="I328"/>
  <c r="J328" s="1"/>
  <c r="P328"/>
  <c r="D327" i="8" s="1"/>
  <c r="I330" i="2"/>
  <c r="K330" s="1"/>
  <c r="O330"/>
  <c r="P330"/>
  <c r="D330" i="8" s="1"/>
  <c r="V330" i="2"/>
  <c r="C331"/>
  <c r="C330" i="8" s="1"/>
  <c r="O332" i="2"/>
  <c r="I332"/>
  <c r="J332" s="1"/>
  <c r="P332"/>
  <c r="W330" s="1"/>
  <c r="U330" s="1"/>
  <c r="D331" i="8"/>
  <c r="I334" i="2"/>
  <c r="J334" s="1"/>
  <c r="O334"/>
  <c r="O335"/>
  <c r="P334"/>
  <c r="D334" i="8" s="1"/>
  <c r="V334" i="2"/>
  <c r="W334"/>
  <c r="U334" s="1"/>
  <c r="C335"/>
  <c r="C334" i="8"/>
  <c r="O336" i="2"/>
  <c r="P335"/>
  <c r="I336"/>
  <c r="K336"/>
  <c r="P336"/>
  <c r="D335" i="8" s="1"/>
  <c r="I338" i="2"/>
  <c r="K338"/>
  <c r="O338"/>
  <c r="O339" s="1"/>
  <c r="P338"/>
  <c r="D338" i="8"/>
  <c r="V338" i="2"/>
  <c r="U338" s="1"/>
  <c r="W338"/>
  <c r="C339"/>
  <c r="C339" i="8" s="1"/>
  <c r="O340" i="2"/>
  <c r="P339"/>
  <c r="I340"/>
  <c r="K340" s="1"/>
  <c r="P340"/>
  <c r="D339" i="8"/>
  <c r="I342" i="2"/>
  <c r="K342" s="1"/>
  <c r="O342"/>
  <c r="O343" s="1"/>
  <c r="P342"/>
  <c r="D342" i="8" s="1"/>
  <c r="V342" i="2"/>
  <c r="U342"/>
  <c r="W342"/>
  <c r="C343"/>
  <c r="C343" i="8" s="1"/>
  <c r="O344" i="2"/>
  <c r="P343"/>
  <c r="I344"/>
  <c r="J344"/>
  <c r="K344"/>
  <c r="P344"/>
  <c r="D343" i="8" s="1"/>
  <c r="D346"/>
  <c r="C346"/>
  <c r="D347"/>
  <c r="D350"/>
  <c r="C350"/>
  <c r="D351"/>
  <c r="D354"/>
  <c r="C355"/>
  <c r="D355"/>
  <c r="D358"/>
  <c r="C359"/>
  <c r="D359"/>
  <c r="D362"/>
  <c r="C362"/>
  <c r="D363"/>
  <c r="D366"/>
  <c r="C366"/>
  <c r="D367"/>
  <c r="D370"/>
  <c r="C371"/>
  <c r="D371"/>
  <c r="D374"/>
  <c r="C375"/>
  <c r="D375"/>
  <c r="D378"/>
  <c r="C378"/>
  <c r="D379"/>
  <c r="D382"/>
  <c r="C382"/>
  <c r="D383"/>
  <c r="D386"/>
  <c r="C387"/>
  <c r="D387"/>
  <c r="D390"/>
  <c r="C391"/>
  <c r="D391"/>
  <c r="D394"/>
  <c r="C394"/>
  <c r="D395"/>
  <c r="D398"/>
  <c r="C398"/>
  <c r="D399"/>
  <c r="I206" i="2"/>
  <c r="K206" s="1"/>
  <c r="O206"/>
  <c r="P206"/>
  <c r="D206" i="8" s="1"/>
  <c r="V206" i="2"/>
  <c r="C207"/>
  <c r="C206" i="8" s="1"/>
  <c r="O208" i="2"/>
  <c r="I208"/>
  <c r="K208"/>
  <c r="P208"/>
  <c r="D207" i="8" s="1"/>
  <c r="I202" i="2"/>
  <c r="J202"/>
  <c r="O202"/>
  <c r="P202"/>
  <c r="D202" i="8" s="1"/>
  <c r="C203" i="2"/>
  <c r="C202" i="8" s="1"/>
  <c r="O204" i="2"/>
  <c r="P204"/>
  <c r="D203" i="8" s="1"/>
  <c r="W202" i="2"/>
  <c r="I204"/>
  <c r="K204" s="1"/>
  <c r="I286" i="7"/>
  <c r="J286" s="1"/>
  <c r="V286"/>
  <c r="U286" s="1"/>
  <c r="C287"/>
  <c r="F287" i="8" s="1"/>
  <c r="I288" i="7"/>
  <c r="K288"/>
  <c r="W286"/>
  <c r="I198" i="2"/>
  <c r="J198" s="1"/>
  <c r="O198"/>
  <c r="P198"/>
  <c r="D198" i="8" s="1"/>
  <c r="V198" i="2"/>
  <c r="C199"/>
  <c r="C199" i="8" s="1"/>
  <c r="I200" i="2"/>
  <c r="J200" s="1"/>
  <c r="O200"/>
  <c r="P200"/>
  <c r="D199" i="8" s="1"/>
  <c r="I282" i="7"/>
  <c r="J282" s="1"/>
  <c r="N282"/>
  <c r="O282"/>
  <c r="P282"/>
  <c r="G282" i="8" s="1"/>
  <c r="V282" i="7"/>
  <c r="U282"/>
  <c r="C283"/>
  <c r="F283" i="8" s="1"/>
  <c r="I284" i="7"/>
  <c r="J284"/>
  <c r="K284"/>
  <c r="O284"/>
  <c r="P284"/>
  <c r="G283" i="8"/>
  <c r="W282" i="7"/>
  <c r="I194" i="2"/>
  <c r="K194" s="1"/>
  <c r="O194"/>
  <c r="P194"/>
  <c r="D194" i="8" s="1"/>
  <c r="V194" i="2"/>
  <c r="C195"/>
  <c r="C195" i="8"/>
  <c r="I196" i="2"/>
  <c r="J196" s="1"/>
  <c r="O196"/>
  <c r="P196"/>
  <c r="D195" i="8" s="1"/>
  <c r="I278" i="7"/>
  <c r="K278"/>
  <c r="N278"/>
  <c r="O278"/>
  <c r="P278"/>
  <c r="G278" i="8"/>
  <c r="V278" i="7"/>
  <c r="C279"/>
  <c r="F279" i="8"/>
  <c r="I280" i="7"/>
  <c r="J280" s="1"/>
  <c r="O280"/>
  <c r="P280"/>
  <c r="W278" s="1"/>
  <c r="I190" i="2"/>
  <c r="J190" s="1"/>
  <c r="O190"/>
  <c r="P190"/>
  <c r="D190" i="8" s="1"/>
  <c r="V190" i="2"/>
  <c r="C191"/>
  <c r="C190" i="8" s="1"/>
  <c r="I192" i="2"/>
  <c r="J192" s="1"/>
  <c r="O192"/>
  <c r="P192"/>
  <c r="D191" i="8" s="1"/>
  <c r="C275" i="7"/>
  <c r="F275" i="8" s="1"/>
  <c r="I274" i="7"/>
  <c r="J274"/>
  <c r="N274"/>
  <c r="O274"/>
  <c r="P274"/>
  <c r="G274" i="8"/>
  <c r="V274" i="7"/>
  <c r="I276"/>
  <c r="K276" s="1"/>
  <c r="J276"/>
  <c r="O276"/>
  <c r="P276"/>
  <c r="W274" s="1"/>
  <c r="U274" s="1"/>
  <c r="I186" i="2"/>
  <c r="K186"/>
  <c r="J186"/>
  <c r="O186"/>
  <c r="P186"/>
  <c r="D186" i="8"/>
  <c r="V186" i="2"/>
  <c r="C187"/>
  <c r="C186" i="8" s="1"/>
  <c r="I188" i="2"/>
  <c r="J188" s="1"/>
  <c r="O188"/>
  <c r="P188"/>
  <c r="D187" i="8"/>
  <c r="C167" i="2"/>
  <c r="C167" i="8" s="1"/>
  <c r="C171" i="2"/>
  <c r="C170" i="8"/>
  <c r="C175" i="2"/>
  <c r="C174" i="8" s="1"/>
  <c r="C179" i="2"/>
  <c r="C179" i="8"/>
  <c r="C183" i="2"/>
  <c r="C183" i="8" s="1"/>
  <c r="I166" i="2"/>
  <c r="K166"/>
  <c r="I168"/>
  <c r="K168" s="1"/>
  <c r="I170"/>
  <c r="K170"/>
  <c r="I172"/>
  <c r="J172" s="1"/>
  <c r="I174"/>
  <c r="J174"/>
  <c r="K174"/>
  <c r="I176"/>
  <c r="K176" s="1"/>
  <c r="I178"/>
  <c r="K178" s="1"/>
  <c r="I180"/>
  <c r="J180" s="1"/>
  <c r="I182"/>
  <c r="K182" s="1"/>
  <c r="I184"/>
  <c r="J184" s="1"/>
  <c r="K184"/>
  <c r="O166"/>
  <c r="P166"/>
  <c r="D166" i="8" s="1"/>
  <c r="O168" i="2"/>
  <c r="V166"/>
  <c r="U166" s="1"/>
  <c r="W166"/>
  <c r="P168"/>
  <c r="D167" i="8" s="1"/>
  <c r="O170" i="2"/>
  <c r="P170"/>
  <c r="V170"/>
  <c r="U170" s="1"/>
  <c r="O172"/>
  <c r="W170"/>
  <c r="P172"/>
  <c r="D171" i="8" s="1"/>
  <c r="O174" i="2"/>
  <c r="P174"/>
  <c r="D174" i="8"/>
  <c r="O176" i="2"/>
  <c r="W174"/>
  <c r="P176"/>
  <c r="D175" i="8"/>
  <c r="O178" i="2"/>
  <c r="P178"/>
  <c r="D178" i="8" s="1"/>
  <c r="V178" i="2"/>
  <c r="U178" s="1"/>
  <c r="O180"/>
  <c r="W178"/>
  <c r="P180"/>
  <c r="D179" i="8" s="1"/>
  <c r="O182" i="2"/>
  <c r="P182"/>
  <c r="D182" i="8"/>
  <c r="O184" i="2"/>
  <c r="V182"/>
  <c r="U182" s="1"/>
  <c r="W182"/>
  <c r="P184"/>
  <c r="D183" i="8" s="1"/>
  <c r="J6" i="11"/>
  <c r="J7"/>
  <c r="J8"/>
  <c r="J9"/>
  <c r="J5"/>
  <c r="I270" i="7"/>
  <c r="J270" s="1"/>
  <c r="I272"/>
  <c r="J272" s="1"/>
  <c r="N270"/>
  <c r="O270"/>
  <c r="P270"/>
  <c r="V270" s="1"/>
  <c r="U270" s="1"/>
  <c r="W270"/>
  <c r="C271"/>
  <c r="F271" i="8" s="1"/>
  <c r="O272" i="7"/>
  <c r="P272"/>
  <c r="G271" i="8" s="1"/>
  <c r="I266" i="7"/>
  <c r="K266" s="1"/>
  <c r="J266"/>
  <c r="N266"/>
  <c r="O266"/>
  <c r="P266"/>
  <c r="G266" i="8"/>
  <c r="C267" i="7"/>
  <c r="F267" i="8" s="1"/>
  <c r="I268" i="7"/>
  <c r="K268"/>
  <c r="O268"/>
  <c r="P268"/>
  <c r="G267" i="8" s="1"/>
  <c r="W266" i="7"/>
  <c r="I262"/>
  <c r="K262" s="1"/>
  <c r="N262"/>
  <c r="O262"/>
  <c r="P262"/>
  <c r="G262" i="8" s="1"/>
  <c r="V262" i="7"/>
  <c r="C263"/>
  <c r="F263" i="8" s="1"/>
  <c r="I264" i="7"/>
  <c r="J264" s="1"/>
  <c r="O264"/>
  <c r="P264"/>
  <c r="G263" i="8" s="1"/>
  <c r="I258" i="7"/>
  <c r="K258"/>
  <c r="N258"/>
  <c r="O258"/>
  <c r="P258"/>
  <c r="G258" i="8"/>
  <c r="V258" i="7"/>
  <c r="C259"/>
  <c r="F259" i="8" s="1"/>
  <c r="I260" i="7"/>
  <c r="K260" s="1"/>
  <c r="O260"/>
  <c r="P260"/>
  <c r="G259" i="8"/>
  <c r="I254" i="7"/>
  <c r="K254" s="1"/>
  <c r="N254"/>
  <c r="O254"/>
  <c r="P254"/>
  <c r="G254" i="8" s="1"/>
  <c r="V254" i="7"/>
  <c r="C255"/>
  <c r="F255" i="8" s="1"/>
  <c r="I256" i="7"/>
  <c r="J256" s="1"/>
  <c r="O256"/>
  <c r="P256"/>
  <c r="G255" i="8" s="1"/>
  <c r="I250" i="7"/>
  <c r="J250"/>
  <c r="K250"/>
  <c r="N250"/>
  <c r="O250"/>
  <c r="P250"/>
  <c r="G250" i="8" s="1"/>
  <c r="C251" i="7"/>
  <c r="F251" i="8" s="1"/>
  <c r="I252" i="7"/>
  <c r="K252" s="1"/>
  <c r="O252"/>
  <c r="P252"/>
  <c r="G251" i="8"/>
  <c r="W250" i="7"/>
  <c r="I246"/>
  <c r="K246" s="1"/>
  <c r="N246"/>
  <c r="O246"/>
  <c r="P246"/>
  <c r="G246" i="8" s="1"/>
  <c r="V246" i="7"/>
  <c r="C247"/>
  <c r="F247" i="8" s="1"/>
  <c r="I248" i="7"/>
  <c r="J248"/>
  <c r="O248"/>
  <c r="P248"/>
  <c r="G247" i="8" s="1"/>
  <c r="I242" i="7"/>
  <c r="J242" s="1"/>
  <c r="N242"/>
  <c r="O242"/>
  <c r="P242"/>
  <c r="G242" i="8" s="1"/>
  <c r="V242" i="7"/>
  <c r="C243"/>
  <c r="F243" i="8"/>
  <c r="I244" i="7"/>
  <c r="J244" s="1"/>
  <c r="O244"/>
  <c r="P244"/>
  <c r="W242" s="1"/>
  <c r="U242" s="1"/>
  <c r="I162" i="2"/>
  <c r="J162"/>
  <c r="O162"/>
  <c r="P162"/>
  <c r="D162" i="8" s="1"/>
  <c r="W162" i="2"/>
  <c r="C163"/>
  <c r="C163" i="8" s="1"/>
  <c r="I164" i="2"/>
  <c r="J164"/>
  <c r="O164"/>
  <c r="P164"/>
  <c r="D163" i="8" s="1"/>
  <c r="I238" i="7"/>
  <c r="J238"/>
  <c r="N238"/>
  <c r="O238"/>
  <c r="P238"/>
  <c r="G238" i="8"/>
  <c r="V238" i="7"/>
  <c r="C239"/>
  <c r="F239" i="8" s="1"/>
  <c r="I240" i="7"/>
  <c r="K240" s="1"/>
  <c r="O240"/>
  <c r="P240"/>
  <c r="G239" i="8"/>
  <c r="W238" i="7"/>
  <c r="I234"/>
  <c r="J234" s="1"/>
  <c r="N234"/>
  <c r="O234"/>
  <c r="P234"/>
  <c r="G234" i="8" s="1"/>
  <c r="V234" i="7"/>
  <c r="C235"/>
  <c r="F235" i="8" s="1"/>
  <c r="I236" i="7"/>
  <c r="K236"/>
  <c r="O236"/>
  <c r="P236"/>
  <c r="G235" i="8" s="1"/>
  <c r="P160" i="2"/>
  <c r="D159" i="8"/>
  <c r="O160" i="2"/>
  <c r="I160"/>
  <c r="J160" s="1"/>
  <c r="C159"/>
  <c r="C158" i="8" s="1"/>
  <c r="W158" i="2"/>
  <c r="P158"/>
  <c r="D158" i="8"/>
  <c r="O158" i="2"/>
  <c r="I158"/>
  <c r="J158" s="1"/>
  <c r="P156"/>
  <c r="D155" i="8" s="1"/>
  <c r="O156" i="2"/>
  <c r="I156"/>
  <c r="J156"/>
  <c r="C155"/>
  <c r="C154" i="8" s="1"/>
  <c r="W154" i="2"/>
  <c r="P154"/>
  <c r="D154" i="8" s="1"/>
  <c r="O154" i="2"/>
  <c r="I154"/>
  <c r="J154"/>
  <c r="P152"/>
  <c r="D151" i="8" s="1"/>
  <c r="O152" i="2"/>
  <c r="I152"/>
  <c r="J152" s="1"/>
  <c r="C151"/>
  <c r="C151" i="8" s="1"/>
  <c r="W150" i="2"/>
  <c r="P150"/>
  <c r="D150" i="8" s="1"/>
  <c r="O150" i="2"/>
  <c r="I150"/>
  <c r="J150" s="1"/>
  <c r="I10" i="7"/>
  <c r="K10"/>
  <c r="O10"/>
  <c r="P10"/>
  <c r="V10" s="1"/>
  <c r="X11" s="1"/>
  <c r="V11" s="1"/>
  <c r="W10"/>
  <c r="C11"/>
  <c r="F10" i="8" s="1"/>
  <c r="I12" i="7"/>
  <c r="J12"/>
  <c r="N12"/>
  <c r="O12"/>
  <c r="P12"/>
  <c r="G11" i="8"/>
  <c r="I14" i="7"/>
  <c r="K14" s="1"/>
  <c r="N14"/>
  <c r="N15"/>
  <c r="O14"/>
  <c r="P14"/>
  <c r="G14" i="8"/>
  <c r="V14" i="7"/>
  <c r="U14" s="1"/>
  <c r="A15"/>
  <c r="A19"/>
  <c r="A23"/>
  <c r="A27" s="1"/>
  <c r="A31" s="1"/>
  <c r="A35" s="1"/>
  <c r="A39" s="1"/>
  <c r="A43" s="1"/>
  <c r="A47" s="1"/>
  <c r="A51" s="1"/>
  <c r="A55" s="1"/>
  <c r="A59" s="1"/>
  <c r="A63" s="1"/>
  <c r="A67" s="1"/>
  <c r="A71" s="1"/>
  <c r="A75" s="1"/>
  <c r="A79" s="1"/>
  <c r="A83" s="1"/>
  <c r="A87" s="1"/>
  <c r="A91" s="1"/>
  <c r="A95" s="1"/>
  <c r="A99" s="1"/>
  <c r="A103" s="1"/>
  <c r="A107" s="1"/>
  <c r="A111" s="1"/>
  <c r="A115" s="1"/>
  <c r="A119" s="1"/>
  <c r="A123" s="1"/>
  <c r="A127" s="1"/>
  <c r="A131" s="1"/>
  <c r="A135" s="1"/>
  <c r="A139" s="1"/>
  <c r="A143" s="1"/>
  <c r="A147" s="1"/>
  <c r="A151" s="1"/>
  <c r="A155" s="1"/>
  <c r="A159" s="1"/>
  <c r="A163" s="1"/>
  <c r="A167" s="1"/>
  <c r="A171" s="1"/>
  <c r="A175" s="1"/>
  <c r="A179" s="1"/>
  <c r="A183" s="1"/>
  <c r="A187" s="1"/>
  <c r="A191" s="1"/>
  <c r="A195" s="1"/>
  <c r="A199" s="1"/>
  <c r="A203" s="1"/>
  <c r="A207" s="1"/>
  <c r="A211" s="1"/>
  <c r="A215" s="1"/>
  <c r="A219" s="1"/>
  <c r="A223" s="1"/>
  <c r="A227" s="1"/>
  <c r="A231" s="1"/>
  <c r="A235" s="1"/>
  <c r="A239" s="1"/>
  <c r="A243" s="1"/>
  <c r="A247" s="1"/>
  <c r="A251" s="1"/>
  <c r="A255" s="1"/>
  <c r="A259" s="1"/>
  <c r="A263" s="1"/>
  <c r="A267" s="1"/>
  <c r="A271" s="1"/>
  <c r="A275" s="1"/>
  <c r="A279" s="1"/>
  <c r="A283" s="1"/>
  <c r="A287" s="1"/>
  <c r="A291" s="1"/>
  <c r="A295" s="1"/>
  <c r="A299" s="1"/>
  <c r="A303" s="1"/>
  <c r="A307" s="1"/>
  <c r="A311" s="1"/>
  <c r="A315" s="1"/>
  <c r="A319" s="1"/>
  <c r="A323" s="1"/>
  <c r="A327" s="1"/>
  <c r="A331" s="1"/>
  <c r="A335" s="1"/>
  <c r="A339" s="1"/>
  <c r="A343" s="1"/>
  <c r="A347" s="1"/>
  <c r="A351" s="1"/>
  <c r="A355" s="1"/>
  <c r="A359" s="1"/>
  <c r="C15"/>
  <c r="F14" i="8"/>
  <c r="I16" i="7"/>
  <c r="K16" s="1"/>
  <c r="O16"/>
  <c r="P16"/>
  <c r="W14"/>
  <c r="I18"/>
  <c r="K18" s="1"/>
  <c r="N18"/>
  <c r="O18"/>
  <c r="P18"/>
  <c r="G18" i="8" s="1"/>
  <c r="V18" i="7"/>
  <c r="C19"/>
  <c r="F18" i="8" s="1"/>
  <c r="I20" i="7"/>
  <c r="J20"/>
  <c r="O20"/>
  <c r="P20"/>
  <c r="G19" i="8" s="1"/>
  <c r="I22" i="7"/>
  <c r="J22"/>
  <c r="O22"/>
  <c r="P22"/>
  <c r="V22"/>
  <c r="U22"/>
  <c r="W22"/>
  <c r="C23"/>
  <c r="F22" i="8"/>
  <c r="I24" i="7"/>
  <c r="J24" s="1"/>
  <c r="N24"/>
  <c r="N23"/>
  <c r="O24"/>
  <c r="P24"/>
  <c r="G23" i="8" s="1"/>
  <c r="I26" i="7"/>
  <c r="K26"/>
  <c r="N26"/>
  <c r="O26"/>
  <c r="P26"/>
  <c r="G26" i="8" s="1"/>
  <c r="W26" i="7"/>
  <c r="C27"/>
  <c r="F27" i="8" s="1"/>
  <c r="I28" i="7"/>
  <c r="K28" s="1"/>
  <c r="N28"/>
  <c r="N27" s="1"/>
  <c r="O28"/>
  <c r="P28"/>
  <c r="G27" i="8" s="1"/>
  <c r="I30" i="7"/>
  <c r="K30"/>
  <c r="N30"/>
  <c r="N31" s="1"/>
  <c r="O30"/>
  <c r="P30"/>
  <c r="V30"/>
  <c r="U30"/>
  <c r="W30"/>
  <c r="C31"/>
  <c r="F30" i="8"/>
  <c r="I32" i="7"/>
  <c r="J32" s="1"/>
  <c r="N32"/>
  <c r="O32"/>
  <c r="P32"/>
  <c r="G31" i="8" s="1"/>
  <c r="I34" i="7"/>
  <c r="J34"/>
  <c r="N34"/>
  <c r="O34"/>
  <c r="P34"/>
  <c r="G34" i="8"/>
  <c r="V34" i="7"/>
  <c r="C35"/>
  <c r="F34" i="8"/>
  <c r="I36" i="7"/>
  <c r="K36" s="1"/>
  <c r="N36"/>
  <c r="N35"/>
  <c r="O36"/>
  <c r="P36"/>
  <c r="W34" s="1"/>
  <c r="U34" s="1"/>
  <c r="I38"/>
  <c r="K38" s="1"/>
  <c r="N38"/>
  <c r="O38"/>
  <c r="P38"/>
  <c r="G38" i="8" s="1"/>
  <c r="V38" i="7"/>
  <c r="C39"/>
  <c r="F38" i="8" s="1"/>
  <c r="I40" i="7"/>
  <c r="J40" s="1"/>
  <c r="O40"/>
  <c r="P40"/>
  <c r="W38" s="1"/>
  <c r="U38" s="1"/>
  <c r="I42"/>
  <c r="J42" s="1"/>
  <c r="N42"/>
  <c r="O42"/>
  <c r="P42"/>
  <c r="V42" s="1"/>
  <c r="W42"/>
  <c r="C43"/>
  <c r="F42" i="8"/>
  <c r="I44" i="7"/>
  <c r="K44" s="1"/>
  <c r="N44"/>
  <c r="N43"/>
  <c r="O44"/>
  <c r="P44"/>
  <c r="G43" i="8" s="1"/>
  <c r="I46" i="7"/>
  <c r="K46" s="1"/>
  <c r="O46"/>
  <c r="P46"/>
  <c r="V46"/>
  <c r="W46"/>
  <c r="C47"/>
  <c r="F46" i="8" s="1"/>
  <c r="I48" i="7"/>
  <c r="K48" s="1"/>
  <c r="N48"/>
  <c r="N47" s="1"/>
  <c r="O48"/>
  <c r="P48"/>
  <c r="G47" i="8"/>
  <c r="I50" i="7"/>
  <c r="K50"/>
  <c r="O50"/>
  <c r="P50"/>
  <c r="W50"/>
  <c r="C51"/>
  <c r="F50" i="8"/>
  <c r="I52" i="7"/>
  <c r="K52"/>
  <c r="N52"/>
  <c r="N51"/>
  <c r="O52"/>
  <c r="P52"/>
  <c r="G51" i="8" s="1"/>
  <c r="I54" i="7"/>
  <c r="J54" s="1"/>
  <c r="O54"/>
  <c r="P54"/>
  <c r="V54"/>
  <c r="U54" s="1"/>
  <c r="W54"/>
  <c r="C55"/>
  <c r="F54" i="8"/>
  <c r="I56" i="7"/>
  <c r="J56"/>
  <c r="N56"/>
  <c r="N55"/>
  <c r="O56"/>
  <c r="P56"/>
  <c r="G55" i="8" s="1"/>
  <c r="I58" i="7"/>
  <c r="K58" s="1"/>
  <c r="N58"/>
  <c r="O58"/>
  <c r="P58"/>
  <c r="G58" i="8" s="1"/>
  <c r="V58" i="7"/>
  <c r="C59"/>
  <c r="F58" i="8"/>
  <c r="I60" i="7"/>
  <c r="K60"/>
  <c r="O60"/>
  <c r="P60"/>
  <c r="G59" i="8" s="1"/>
  <c r="I62" i="7"/>
  <c r="N62"/>
  <c r="O62"/>
  <c r="P62"/>
  <c r="G62" i="8" s="1"/>
  <c r="V62" i="7"/>
  <c r="C63"/>
  <c r="F62" i="8"/>
  <c r="I64" i="7"/>
  <c r="K64"/>
  <c r="O64"/>
  <c r="P64"/>
  <c r="I66"/>
  <c r="J66"/>
  <c r="N66"/>
  <c r="O66"/>
  <c r="P66"/>
  <c r="G66" i="8"/>
  <c r="V66" i="7"/>
  <c r="U66" s="1"/>
  <c r="C67"/>
  <c r="F66" i="8"/>
  <c r="I68" i="7"/>
  <c r="J68" s="1"/>
  <c r="K68"/>
  <c r="O68"/>
  <c r="P68"/>
  <c r="G67" i="8" s="1"/>
  <c r="W66" i="7"/>
  <c r="I70"/>
  <c r="J70"/>
  <c r="O70"/>
  <c r="P70"/>
  <c r="G70" i="8"/>
  <c r="W70" i="7"/>
  <c r="C71"/>
  <c r="F70" i="8"/>
  <c r="I72" i="7"/>
  <c r="J72"/>
  <c r="N72"/>
  <c r="N71"/>
  <c r="O72"/>
  <c r="P72"/>
  <c r="G71" i="8" s="1"/>
  <c r="I74" i="7"/>
  <c r="J74"/>
  <c r="O74"/>
  <c r="P74"/>
  <c r="V74"/>
  <c r="W74"/>
  <c r="U74" s="1"/>
  <c r="C75"/>
  <c r="F74" i="8"/>
  <c r="I76" i="7"/>
  <c r="J76"/>
  <c r="N76"/>
  <c r="N75"/>
  <c r="O76"/>
  <c r="P76"/>
  <c r="G75" i="8" s="1"/>
  <c r="I78" i="7"/>
  <c r="K78"/>
  <c r="N78"/>
  <c r="O78"/>
  <c r="P78"/>
  <c r="G78" i="8"/>
  <c r="V78" i="7"/>
  <c r="C79"/>
  <c r="F78" i="8"/>
  <c r="I80" i="7"/>
  <c r="K80"/>
  <c r="O80"/>
  <c r="P80"/>
  <c r="G79" i="8"/>
  <c r="I82" i="7"/>
  <c r="N82"/>
  <c r="O82"/>
  <c r="P82"/>
  <c r="G82" i="8" s="1"/>
  <c r="W82" i="7"/>
  <c r="C83"/>
  <c r="F82" i="8"/>
  <c r="I84" i="7"/>
  <c r="K84"/>
  <c r="N84"/>
  <c r="O84"/>
  <c r="P84"/>
  <c r="G83" i="8"/>
  <c r="I86" i="7"/>
  <c r="K86"/>
  <c r="N86"/>
  <c r="O86"/>
  <c r="P86"/>
  <c r="G86" i="8" s="1"/>
  <c r="V86" i="7"/>
  <c r="U86" s="1"/>
  <c r="W86"/>
  <c r="C87"/>
  <c r="F86" i="8" s="1"/>
  <c r="I88" i="7"/>
  <c r="K88"/>
  <c r="N88"/>
  <c r="N87" s="1"/>
  <c r="O88"/>
  <c r="P88"/>
  <c r="G87" i="8"/>
  <c r="I90" i="7"/>
  <c r="J90"/>
  <c r="N90"/>
  <c r="O90"/>
  <c r="P90"/>
  <c r="G90" i="8"/>
  <c r="V90" i="7"/>
  <c r="C91"/>
  <c r="F90" i="8" s="1"/>
  <c r="J92" i="7"/>
  <c r="K92"/>
  <c r="O92"/>
  <c r="P92"/>
  <c r="G91" i="8"/>
  <c r="I94" i="7"/>
  <c r="J94"/>
  <c r="N94"/>
  <c r="O94"/>
  <c r="P94"/>
  <c r="V94"/>
  <c r="U94" s="1"/>
  <c r="W94"/>
  <c r="C95"/>
  <c r="F94" i="8"/>
  <c r="I96" i="7"/>
  <c r="J96"/>
  <c r="N96"/>
  <c r="N95"/>
  <c r="O96"/>
  <c r="P96"/>
  <c r="G95" i="8"/>
  <c r="I98" i="7"/>
  <c r="N98"/>
  <c r="O98"/>
  <c r="P98"/>
  <c r="W98"/>
  <c r="C99"/>
  <c r="F98" i="8"/>
  <c r="I100" i="7"/>
  <c r="J100"/>
  <c r="N100"/>
  <c r="O100"/>
  <c r="P100"/>
  <c r="G99" i="8"/>
  <c r="I102" i="7"/>
  <c r="K102"/>
  <c r="O102"/>
  <c r="P102"/>
  <c r="G102" i="8"/>
  <c r="W102" i="7"/>
  <c r="C103"/>
  <c r="F102" i="8"/>
  <c r="I104" i="7"/>
  <c r="J104"/>
  <c r="N104"/>
  <c r="O104"/>
  <c r="P104"/>
  <c r="G103" i="8"/>
  <c r="I106" i="7"/>
  <c r="K106"/>
  <c r="O106"/>
  <c r="P106"/>
  <c r="W106"/>
  <c r="C107"/>
  <c r="F106" i="8"/>
  <c r="I108" i="7"/>
  <c r="J108"/>
  <c r="N108"/>
  <c r="N107"/>
  <c r="O108"/>
  <c r="P108"/>
  <c r="G107" i="8"/>
  <c r="I110" i="7"/>
  <c r="K110" s="1"/>
  <c r="N110"/>
  <c r="O110"/>
  <c r="P110"/>
  <c r="G110" i="8" s="1"/>
  <c r="W110" i="7"/>
  <c r="C111"/>
  <c r="F110" i="8"/>
  <c r="I112" i="7"/>
  <c r="K112"/>
  <c r="N112"/>
  <c r="O112"/>
  <c r="P112"/>
  <c r="G111" i="8"/>
  <c r="I114" i="7"/>
  <c r="J114"/>
  <c r="O114"/>
  <c r="P114"/>
  <c r="V114"/>
  <c r="W114"/>
  <c r="C115"/>
  <c r="F114" i="8" s="1"/>
  <c r="I116" i="7"/>
  <c r="J116"/>
  <c r="N116"/>
  <c r="N115" s="1"/>
  <c r="O116"/>
  <c r="P116"/>
  <c r="G115" i="8" s="1"/>
  <c r="I118" i="7"/>
  <c r="J118"/>
  <c r="O118"/>
  <c r="P118"/>
  <c r="G118" i="8" s="1"/>
  <c r="W118" i="7"/>
  <c r="C119"/>
  <c r="F118" i="8" s="1"/>
  <c r="I120" i="7"/>
  <c r="K120"/>
  <c r="N120"/>
  <c r="N119" s="1"/>
  <c r="O120"/>
  <c r="P120"/>
  <c r="G119" i="8"/>
  <c r="I122" i="7"/>
  <c r="K122" s="1"/>
  <c r="N122"/>
  <c r="O122"/>
  <c r="P122"/>
  <c r="G122" i="8" s="1"/>
  <c r="V122" i="7"/>
  <c r="C123"/>
  <c r="J124"/>
  <c r="K124"/>
  <c r="O124"/>
  <c r="P124"/>
  <c r="G123" i="8" s="1"/>
  <c r="I126" i="7"/>
  <c r="J126"/>
  <c r="N126"/>
  <c r="O126"/>
  <c r="P126"/>
  <c r="G126" i="8"/>
  <c r="V126" i="7"/>
  <c r="C127"/>
  <c r="F126" i="8"/>
  <c r="I128" i="7"/>
  <c r="K128" s="1"/>
  <c r="O128"/>
  <c r="P128"/>
  <c r="G127" i="8"/>
  <c r="I130" i="7"/>
  <c r="J130"/>
  <c r="N130"/>
  <c r="O130"/>
  <c r="P130"/>
  <c r="V130"/>
  <c r="W130"/>
  <c r="U130" s="1"/>
  <c r="C131"/>
  <c r="F130" i="8" s="1"/>
  <c r="I132" i="7"/>
  <c r="K132"/>
  <c r="N132"/>
  <c r="O132"/>
  <c r="P132"/>
  <c r="G131" i="8"/>
  <c r="I134" i="7"/>
  <c r="J134" s="1"/>
  <c r="N134"/>
  <c r="O134"/>
  <c r="P134"/>
  <c r="G134" i="8" s="1"/>
  <c r="V134" i="7"/>
  <c r="C135"/>
  <c r="I136"/>
  <c r="K136"/>
  <c r="O136"/>
  <c r="P136"/>
  <c r="W134" s="1"/>
  <c r="U134" s="1"/>
  <c r="I138"/>
  <c r="J138" s="1"/>
  <c r="N138"/>
  <c r="O138"/>
  <c r="P138"/>
  <c r="G138" i="8" s="1"/>
  <c r="W138" i="7"/>
  <c r="C139"/>
  <c r="F138" i="8"/>
  <c r="I140" i="7"/>
  <c r="K140" s="1"/>
  <c r="N140"/>
  <c r="N139"/>
  <c r="O140"/>
  <c r="P140"/>
  <c r="G139" i="8"/>
  <c r="I142" i="7"/>
  <c r="J142" s="1"/>
  <c r="O142"/>
  <c r="P142"/>
  <c r="V142" s="1"/>
  <c r="U142" s="1"/>
  <c r="G142" i="8"/>
  <c r="W142" i="7"/>
  <c r="C143"/>
  <c r="I144"/>
  <c r="K144"/>
  <c r="J144"/>
  <c r="N144"/>
  <c r="N143" s="1"/>
  <c r="O144"/>
  <c r="P144"/>
  <c r="G143" i="8" s="1"/>
  <c r="I146" i="7"/>
  <c r="J146"/>
  <c r="N146"/>
  <c r="O146"/>
  <c r="P146"/>
  <c r="G146" i="8"/>
  <c r="W146" i="7"/>
  <c r="C147"/>
  <c r="F146" i="8" s="1"/>
  <c r="I148" i="7"/>
  <c r="K148" s="1"/>
  <c r="J148"/>
  <c r="N148"/>
  <c r="O148"/>
  <c r="P148"/>
  <c r="G147" i="8"/>
  <c r="I150" i="7"/>
  <c r="J150" s="1"/>
  <c r="N150"/>
  <c r="O150"/>
  <c r="P150"/>
  <c r="G150" i="8" s="1"/>
  <c r="W150" i="7"/>
  <c r="C151"/>
  <c r="F150" i="8" s="1"/>
  <c r="I152" i="7"/>
  <c r="K152"/>
  <c r="N152"/>
  <c r="N151" s="1"/>
  <c r="O152"/>
  <c r="P152"/>
  <c r="G151" i="8"/>
  <c r="I154" i="7"/>
  <c r="J154" s="1"/>
  <c r="O154"/>
  <c r="P154"/>
  <c r="G154" i="8" s="1"/>
  <c r="W154" i="7"/>
  <c r="C155"/>
  <c r="F154" i="8" s="1"/>
  <c r="F155"/>
  <c r="I156" i="7"/>
  <c r="J156"/>
  <c r="N156"/>
  <c r="N155" s="1"/>
  <c r="O156"/>
  <c r="P156"/>
  <c r="G155" i="8"/>
  <c r="I158" i="7"/>
  <c r="J158" s="1"/>
  <c r="N158"/>
  <c r="O158"/>
  <c r="P158"/>
  <c r="G158" i="8" s="1"/>
  <c r="V158" i="7"/>
  <c r="C159"/>
  <c r="F158" i="8" s="1"/>
  <c r="I160" i="7"/>
  <c r="J160"/>
  <c r="O160"/>
  <c r="P160"/>
  <c r="G159" i="8" s="1"/>
  <c r="I162" i="7"/>
  <c r="K162"/>
  <c r="N162"/>
  <c r="O162"/>
  <c r="P162"/>
  <c r="G162" i="8"/>
  <c r="W162" i="7"/>
  <c r="C163"/>
  <c r="F162" i="8"/>
  <c r="I164" i="7"/>
  <c r="N164"/>
  <c r="O164"/>
  <c r="P164"/>
  <c r="G163" i="8" s="1"/>
  <c r="I166" i="7"/>
  <c r="K166"/>
  <c r="N166"/>
  <c r="O166"/>
  <c r="P166"/>
  <c r="G166" i="8"/>
  <c r="V166" i="7"/>
  <c r="C167"/>
  <c r="F166" i="8" s="1"/>
  <c r="I168" i="7"/>
  <c r="K168"/>
  <c r="O168"/>
  <c r="P168"/>
  <c r="G167" i="8"/>
  <c r="I170" i="7"/>
  <c r="N170"/>
  <c r="O170"/>
  <c r="P170"/>
  <c r="G170" i="8" s="1"/>
  <c r="V170" i="7"/>
  <c r="C171"/>
  <c r="F170" i="8"/>
  <c r="I172" i="7"/>
  <c r="K172" s="1"/>
  <c r="O172"/>
  <c r="P172"/>
  <c r="W170" s="1"/>
  <c r="U170" s="1"/>
  <c r="I174"/>
  <c r="K174"/>
  <c r="N174"/>
  <c r="O174"/>
  <c r="P174"/>
  <c r="G174" i="8"/>
  <c r="V174" i="7"/>
  <c r="C175"/>
  <c r="I176"/>
  <c r="O176"/>
  <c r="P176"/>
  <c r="G175" i="8"/>
  <c r="I178" i="7"/>
  <c r="K178" s="1"/>
  <c r="N178"/>
  <c r="O178"/>
  <c r="P178"/>
  <c r="G178" i="8" s="1"/>
  <c r="V178" i="7"/>
  <c r="C179"/>
  <c r="I180"/>
  <c r="J180" s="1"/>
  <c r="O180"/>
  <c r="P180"/>
  <c r="G179" i="8" s="1"/>
  <c r="I182" i="7"/>
  <c r="K182" s="1"/>
  <c r="N182"/>
  <c r="O182"/>
  <c r="P182"/>
  <c r="G182" i="8" s="1"/>
  <c r="W182" i="7"/>
  <c r="C183"/>
  <c r="F183" i="8" s="1"/>
  <c r="I184" i="7"/>
  <c r="K184" s="1"/>
  <c r="O184"/>
  <c r="P184"/>
  <c r="G183" i="8" s="1"/>
  <c r="I186" i="7"/>
  <c r="K186"/>
  <c r="N186"/>
  <c r="O186"/>
  <c r="P186"/>
  <c r="G186" i="8"/>
  <c r="V186" i="7"/>
  <c r="U186" s="1"/>
  <c r="C187"/>
  <c r="J188"/>
  <c r="K188"/>
  <c r="O188"/>
  <c r="P188"/>
  <c r="G187" i="8" s="1"/>
  <c r="I190" i="7"/>
  <c r="K190"/>
  <c r="N190"/>
  <c r="O190"/>
  <c r="P190"/>
  <c r="G190" i="8"/>
  <c r="V190" i="7"/>
  <c r="C191"/>
  <c r="I192"/>
  <c r="J192"/>
  <c r="N192"/>
  <c r="N191" s="1"/>
  <c r="O192"/>
  <c r="P192"/>
  <c r="W190" s="1"/>
  <c r="I194"/>
  <c r="K194" s="1"/>
  <c r="N194"/>
  <c r="O194"/>
  <c r="P194"/>
  <c r="G194" i="8" s="1"/>
  <c r="V194" i="7"/>
  <c r="C195"/>
  <c r="I196"/>
  <c r="K196" s="1"/>
  <c r="O196"/>
  <c r="P196"/>
  <c r="I198"/>
  <c r="K198"/>
  <c r="N198"/>
  <c r="O198"/>
  <c r="P198"/>
  <c r="G198" i="8"/>
  <c r="W198" i="7"/>
  <c r="C199"/>
  <c r="I200"/>
  <c r="K200"/>
  <c r="N200"/>
  <c r="N199" s="1"/>
  <c r="O200"/>
  <c r="P200"/>
  <c r="G199" i="8"/>
  <c r="I202" i="7"/>
  <c r="J202" s="1"/>
  <c r="N202"/>
  <c r="O202"/>
  <c r="P202"/>
  <c r="G202" i="8" s="1"/>
  <c r="W202" i="7"/>
  <c r="C203"/>
  <c r="F202" i="8" s="1"/>
  <c r="I204" i="7"/>
  <c r="K204" s="1"/>
  <c r="N204"/>
  <c r="N203"/>
  <c r="O204"/>
  <c r="P204"/>
  <c r="G203" i="8"/>
  <c r="I206" i="7"/>
  <c r="N206"/>
  <c r="O206"/>
  <c r="P206"/>
  <c r="G206" i="8" s="1"/>
  <c r="V206" i="7"/>
  <c r="C207"/>
  <c r="F206" i="8" s="1"/>
  <c r="I208" i="7"/>
  <c r="O208"/>
  <c r="P208"/>
  <c r="W206" s="1"/>
  <c r="U206" s="1"/>
  <c r="G207" i="8"/>
  <c r="I210" i="7"/>
  <c r="K210" s="1"/>
  <c r="N210"/>
  <c r="O210"/>
  <c r="P210"/>
  <c r="W210"/>
  <c r="C211"/>
  <c r="F211" i="8" s="1"/>
  <c r="I212" i="7"/>
  <c r="K212" s="1"/>
  <c r="N212"/>
  <c r="N211"/>
  <c r="O212"/>
  <c r="P212"/>
  <c r="G211" i="8" s="1"/>
  <c r="I214" i="7"/>
  <c r="J214" s="1"/>
  <c r="N214"/>
  <c r="N215" s="1"/>
  <c r="O214"/>
  <c r="P214"/>
  <c r="G214" i="8" s="1"/>
  <c r="V214" i="7"/>
  <c r="C215"/>
  <c r="I216"/>
  <c r="O216"/>
  <c r="P216"/>
  <c r="G215" i="8"/>
  <c r="I218" i="7"/>
  <c r="J218" s="1"/>
  <c r="O218"/>
  <c r="P218"/>
  <c r="G218" i="8" s="1"/>
  <c r="W218" i="7"/>
  <c r="C219"/>
  <c r="I220"/>
  <c r="N220"/>
  <c r="N219"/>
  <c r="O220"/>
  <c r="P220"/>
  <c r="G219" i="8" s="1"/>
  <c r="I222" i="7"/>
  <c r="J222" s="1"/>
  <c r="K222"/>
  <c r="N222"/>
  <c r="O222"/>
  <c r="P222"/>
  <c r="W222"/>
  <c r="C223"/>
  <c r="I224"/>
  <c r="N224"/>
  <c r="N223"/>
  <c r="O224"/>
  <c r="P224"/>
  <c r="G223" i="8"/>
  <c r="I226" i="7"/>
  <c r="N226"/>
  <c r="N227"/>
  <c r="O226"/>
  <c r="P226"/>
  <c r="G226" i="8" s="1"/>
  <c r="V226" i="7"/>
  <c r="U226" s="1"/>
  <c r="C227"/>
  <c r="F227" i="8" s="1"/>
  <c r="I228" i="7"/>
  <c r="J228"/>
  <c r="O228"/>
  <c r="P228"/>
  <c r="G227" i="8"/>
  <c r="W226" i="7"/>
  <c r="I230"/>
  <c r="J230" s="1"/>
  <c r="N230"/>
  <c r="N231"/>
  <c r="O230"/>
  <c r="P230"/>
  <c r="G230" i="8"/>
  <c r="V230" i="7"/>
  <c r="U230" s="1"/>
  <c r="C231"/>
  <c r="I232"/>
  <c r="K232"/>
  <c r="O232"/>
  <c r="P232"/>
  <c r="G231" i="8" s="1"/>
  <c r="W230" i="7"/>
  <c r="I10" i="2"/>
  <c r="J10" s="1"/>
  <c r="N10"/>
  <c r="O10"/>
  <c r="P10"/>
  <c r="V10" s="1"/>
  <c r="X11" s="1"/>
  <c r="W10"/>
  <c r="C11"/>
  <c r="C10" i="8" s="1"/>
  <c r="I12" i="2"/>
  <c r="K12"/>
  <c r="N12"/>
  <c r="N11" s="1"/>
  <c r="O12"/>
  <c r="P12"/>
  <c r="D11" i="8" s="1"/>
  <c r="I14" i="2"/>
  <c r="J14" s="1"/>
  <c r="N14"/>
  <c r="O14"/>
  <c r="P14"/>
  <c r="D14" i="8" s="1"/>
  <c r="V14" i="2"/>
  <c r="A15"/>
  <c r="A19" s="1"/>
  <c r="A23" s="1"/>
  <c r="A27" s="1"/>
  <c r="A31" s="1"/>
  <c r="A35" s="1"/>
  <c r="A39" s="1"/>
  <c r="A43" s="1"/>
  <c r="A47" s="1"/>
  <c r="A51" s="1"/>
  <c r="A55" s="1"/>
  <c r="A59" s="1"/>
  <c r="A63" s="1"/>
  <c r="A67" s="1"/>
  <c r="A71" s="1"/>
  <c r="A75" s="1"/>
  <c r="A79" s="1"/>
  <c r="A83" s="1"/>
  <c r="A87" s="1"/>
  <c r="A91" s="1"/>
  <c r="A95" s="1"/>
  <c r="A99" s="1"/>
  <c r="A103" s="1"/>
  <c r="A107" s="1"/>
  <c r="A111" s="1"/>
  <c r="A115" s="1"/>
  <c r="A119" s="1"/>
  <c r="A123" s="1"/>
  <c r="A127" s="1"/>
  <c r="A131" s="1"/>
  <c r="A135" s="1"/>
  <c r="A139" s="1"/>
  <c r="A143" s="1"/>
  <c r="A147" s="1"/>
  <c r="A151" s="1"/>
  <c r="A155" s="1"/>
  <c r="A159" s="1"/>
  <c r="A163" s="1"/>
  <c r="C15"/>
  <c r="C14" i="8"/>
  <c r="I16" i="2"/>
  <c r="J16" s="1"/>
  <c r="N16"/>
  <c r="N15"/>
  <c r="O16"/>
  <c r="P16"/>
  <c r="D15" i="8" s="1"/>
  <c r="I18" i="2"/>
  <c r="J18" s="1"/>
  <c r="N18"/>
  <c r="O18"/>
  <c r="P18"/>
  <c r="V18" s="1"/>
  <c r="U18" s="1"/>
  <c r="W18"/>
  <c r="C19"/>
  <c r="I20"/>
  <c r="K20" s="1"/>
  <c r="N20"/>
  <c r="N19" s="1"/>
  <c r="O20"/>
  <c r="P20"/>
  <c r="D19" i="8"/>
  <c r="I22" i="2"/>
  <c r="K22" s="1"/>
  <c r="N22"/>
  <c r="O22"/>
  <c r="P22"/>
  <c r="D22" i="8" s="1"/>
  <c r="V22" i="2"/>
  <c r="C23"/>
  <c r="I24"/>
  <c r="J24" s="1"/>
  <c r="N24"/>
  <c r="N23"/>
  <c r="O24"/>
  <c r="P24"/>
  <c r="D23" i="8" s="1"/>
  <c r="W22" i="2"/>
  <c r="U22" s="1"/>
  <c r="I26"/>
  <c r="K26" s="1"/>
  <c r="N26"/>
  <c r="O26"/>
  <c r="P26"/>
  <c r="D26" i="8" s="1"/>
  <c r="V26" i="2"/>
  <c r="C27"/>
  <c r="I28"/>
  <c r="J28" s="1"/>
  <c r="N28"/>
  <c r="N27" s="1"/>
  <c r="O28"/>
  <c r="P28"/>
  <c r="D27" i="8"/>
  <c r="I30" i="2"/>
  <c r="K30" s="1"/>
  <c r="N30"/>
  <c r="O30"/>
  <c r="P30"/>
  <c r="D30" i="8" s="1"/>
  <c r="W30" i="2"/>
  <c r="C31"/>
  <c r="C31" i="8" s="1"/>
  <c r="I32" i="2"/>
  <c r="K32" s="1"/>
  <c r="N32"/>
  <c r="N31"/>
  <c r="O32"/>
  <c r="P32"/>
  <c r="D31" i="8" s="1"/>
  <c r="I34" i="2"/>
  <c r="K34" s="1"/>
  <c r="N34"/>
  <c r="O34"/>
  <c r="P34"/>
  <c r="D34" i="8" s="1"/>
  <c r="V34" i="2"/>
  <c r="C35"/>
  <c r="I36"/>
  <c r="J36" s="1"/>
  <c r="N36"/>
  <c r="N35" s="1"/>
  <c r="O36"/>
  <c r="P36"/>
  <c r="D35" i="8" s="1"/>
  <c r="J38" i="2"/>
  <c r="K38"/>
  <c r="N38"/>
  <c r="O38"/>
  <c r="P38"/>
  <c r="D38" i="8" s="1"/>
  <c r="W38" i="2"/>
  <c r="C39"/>
  <c r="I40"/>
  <c r="K40" s="1"/>
  <c r="N40"/>
  <c r="O40"/>
  <c r="P40"/>
  <c r="D39" i="8" s="1"/>
  <c r="I42" i="2"/>
  <c r="J42" s="1"/>
  <c r="N42"/>
  <c r="O42"/>
  <c r="P42"/>
  <c r="D42" i="8" s="1"/>
  <c r="V42" i="2"/>
  <c r="C43"/>
  <c r="I44"/>
  <c r="J44" s="1"/>
  <c r="O44"/>
  <c r="P44"/>
  <c r="D43" i="8"/>
  <c r="I46" i="2"/>
  <c r="K46" s="1"/>
  <c r="N46"/>
  <c r="O46"/>
  <c r="P46"/>
  <c r="D46" i="8" s="1"/>
  <c r="V46" i="2"/>
  <c r="C47"/>
  <c r="C47" i="8" s="1"/>
  <c r="I48" i="2"/>
  <c r="K48" s="1"/>
  <c r="N48"/>
  <c r="O48"/>
  <c r="P48"/>
  <c r="D47" i="8" s="1"/>
  <c r="I50" i="2"/>
  <c r="K50"/>
  <c r="O50"/>
  <c r="P50"/>
  <c r="D50" i="8"/>
  <c r="W50" i="2"/>
  <c r="C51"/>
  <c r="I52"/>
  <c r="J52"/>
  <c r="N52"/>
  <c r="N51" s="1"/>
  <c r="O52"/>
  <c r="P52"/>
  <c r="D51" i="8"/>
  <c r="I54" i="2"/>
  <c r="J54" s="1"/>
  <c r="O54"/>
  <c r="P54"/>
  <c r="V54" s="1"/>
  <c r="U54" s="1"/>
  <c r="W54"/>
  <c r="C55"/>
  <c r="C55" i="8" s="1"/>
  <c r="I56" i="2"/>
  <c r="J56"/>
  <c r="N56"/>
  <c r="N55" s="1"/>
  <c r="O56"/>
  <c r="P56"/>
  <c r="D55" i="8"/>
  <c r="I58" i="2"/>
  <c r="K58" s="1"/>
  <c r="O58"/>
  <c r="P58"/>
  <c r="D58" i="8" s="1"/>
  <c r="W58" i="2"/>
  <c r="C59"/>
  <c r="I60"/>
  <c r="K60" s="1"/>
  <c r="N60"/>
  <c r="O60"/>
  <c r="P60"/>
  <c r="D59" i="8"/>
  <c r="I62" i="2"/>
  <c r="J62" s="1"/>
  <c r="O62"/>
  <c r="P62"/>
  <c r="D62" i="8" s="1"/>
  <c r="W62" i="2"/>
  <c r="C63"/>
  <c r="I64"/>
  <c r="J64" s="1"/>
  <c r="N64"/>
  <c r="N63"/>
  <c r="O64"/>
  <c r="P64"/>
  <c r="D63" i="8" s="1"/>
  <c r="I66" i="2"/>
  <c r="K66"/>
  <c r="O66"/>
  <c r="P66"/>
  <c r="D66" i="8"/>
  <c r="V66" i="2"/>
  <c r="U66" s="1"/>
  <c r="W66"/>
  <c r="C67"/>
  <c r="I68"/>
  <c r="K68" s="1"/>
  <c r="N68"/>
  <c r="N67"/>
  <c r="O68"/>
  <c r="P68"/>
  <c r="D67" i="8" s="1"/>
  <c r="I70" i="2"/>
  <c r="J70"/>
  <c r="N70"/>
  <c r="O70"/>
  <c r="P70"/>
  <c r="D70" i="8"/>
  <c r="V70" i="2"/>
  <c r="C71"/>
  <c r="I72"/>
  <c r="K72"/>
  <c r="N72"/>
  <c r="N71" s="1"/>
  <c r="O72"/>
  <c r="P72"/>
  <c r="W70" s="1"/>
  <c r="U70" s="1"/>
  <c r="I74"/>
  <c r="J74"/>
  <c r="O74"/>
  <c r="P74"/>
  <c r="D74" i="8"/>
  <c r="W74" i="2"/>
  <c r="C75"/>
  <c r="C75" i="8" s="1"/>
  <c r="I76" i="2"/>
  <c r="N76"/>
  <c r="N75"/>
  <c r="O76"/>
  <c r="P76"/>
  <c r="D75" i="8"/>
  <c r="I78" i="2"/>
  <c r="J78" s="1"/>
  <c r="K78"/>
  <c r="O78"/>
  <c r="P78"/>
  <c r="D78" i="8"/>
  <c r="V78" i="2"/>
  <c r="U78" s="1"/>
  <c r="W78"/>
  <c r="C79"/>
  <c r="C79" i="8" s="1"/>
  <c r="N79" i="2"/>
  <c r="O80"/>
  <c r="P80"/>
  <c r="D79" i="8"/>
  <c r="N82" i="2"/>
  <c r="O82"/>
  <c r="P82"/>
  <c r="D82" i="8"/>
  <c r="V82" i="2"/>
  <c r="U82" s="1"/>
  <c r="C83"/>
  <c r="I84"/>
  <c r="J84"/>
  <c r="N84"/>
  <c r="N83" s="1"/>
  <c r="O84"/>
  <c r="P84"/>
  <c r="D83" i="8" s="1"/>
  <c r="I86" i="2"/>
  <c r="J86"/>
  <c r="O86"/>
  <c r="P86"/>
  <c r="V86" s="1"/>
  <c r="W86"/>
  <c r="C87"/>
  <c r="C87" i="8" s="1"/>
  <c r="N87" i="2"/>
  <c r="P88"/>
  <c r="D87" i="8"/>
  <c r="I90" i="2"/>
  <c r="J90" s="1"/>
  <c r="N90"/>
  <c r="O90"/>
  <c r="P90"/>
  <c r="D90" i="8" s="1"/>
  <c r="V90" i="2"/>
  <c r="C91"/>
  <c r="I92"/>
  <c r="K92" s="1"/>
  <c r="N92"/>
  <c r="N91"/>
  <c r="O92"/>
  <c r="P92"/>
  <c r="D91" i="8"/>
  <c r="I94" i="2"/>
  <c r="K94" s="1"/>
  <c r="N94"/>
  <c r="O94"/>
  <c r="P94"/>
  <c r="D94" i="8" s="1"/>
  <c r="V94" i="2"/>
  <c r="C95"/>
  <c r="I96"/>
  <c r="K96" s="1"/>
  <c r="O96"/>
  <c r="P96"/>
  <c r="D95" i="8"/>
  <c r="W94" i="2"/>
  <c r="I98"/>
  <c r="K98"/>
  <c r="O98"/>
  <c r="P98"/>
  <c r="V98" s="1"/>
  <c r="W98"/>
  <c r="C99"/>
  <c r="C99" i="8" s="1"/>
  <c r="I100" i="2"/>
  <c r="J100" s="1"/>
  <c r="N100"/>
  <c r="N99"/>
  <c r="O100"/>
  <c r="P100"/>
  <c r="D99" i="8"/>
  <c r="I102" i="2"/>
  <c r="K102" s="1"/>
  <c r="O102"/>
  <c r="P102"/>
  <c r="D102" i="8"/>
  <c r="W102" i="2"/>
  <c r="C103"/>
  <c r="C103" i="8" s="1"/>
  <c r="N104" i="2"/>
  <c r="N103"/>
  <c r="O104"/>
  <c r="P104"/>
  <c r="D103" i="8" s="1"/>
  <c r="N106" i="2"/>
  <c r="O106"/>
  <c r="P106"/>
  <c r="D106" i="8" s="1"/>
  <c r="V106" i="2"/>
  <c r="C107"/>
  <c r="C107" i="8" s="1"/>
  <c r="O108" i="2"/>
  <c r="P108"/>
  <c r="D107" i="8"/>
  <c r="I110" i="2"/>
  <c r="K110" s="1"/>
  <c r="O110"/>
  <c r="P110"/>
  <c r="D110" i="8"/>
  <c r="V110" i="2"/>
  <c r="C111"/>
  <c r="I112"/>
  <c r="J112"/>
  <c r="O112"/>
  <c r="P112"/>
  <c r="D111" i="8"/>
  <c r="W110" i="2"/>
  <c r="U110" s="1"/>
  <c r="I114"/>
  <c r="J114"/>
  <c r="O114"/>
  <c r="P114"/>
  <c r="D114" i="8" s="1"/>
  <c r="W114" i="2"/>
  <c r="C115"/>
  <c r="C115" i="8" s="1"/>
  <c r="I116" i="2"/>
  <c r="K116" s="1"/>
  <c r="N116"/>
  <c r="O116"/>
  <c r="P116"/>
  <c r="D115" i="8" s="1"/>
  <c r="I118" i="2"/>
  <c r="K118"/>
  <c r="O118"/>
  <c r="P118"/>
  <c r="D118" i="8"/>
  <c r="V118" i="2"/>
  <c r="C119"/>
  <c r="I120"/>
  <c r="J120"/>
  <c r="O120"/>
  <c r="P120"/>
  <c r="D119" i="8"/>
  <c r="I122" i="2"/>
  <c r="O122"/>
  <c r="P122"/>
  <c r="D122" i="8"/>
  <c r="W122" i="2"/>
  <c r="C123"/>
  <c r="I124"/>
  <c r="K124"/>
  <c r="N124"/>
  <c r="O124"/>
  <c r="P124"/>
  <c r="D123" i="8"/>
  <c r="I126" i="2"/>
  <c r="K126" s="1"/>
  <c r="O126"/>
  <c r="P126"/>
  <c r="W126"/>
  <c r="C127"/>
  <c r="I128"/>
  <c r="J128"/>
  <c r="N128"/>
  <c r="O128"/>
  <c r="P128"/>
  <c r="D127" i="8"/>
  <c r="I130" i="2"/>
  <c r="O130"/>
  <c r="P130"/>
  <c r="D130" i="8"/>
  <c r="W130" i="2"/>
  <c r="C131"/>
  <c r="I132"/>
  <c r="J132"/>
  <c r="N132"/>
  <c r="O132"/>
  <c r="P132"/>
  <c r="D131" i="8"/>
  <c r="I134" i="2"/>
  <c r="J134" s="1"/>
  <c r="O134"/>
  <c r="P134"/>
  <c r="D134" i="8" s="1"/>
  <c r="V134" i="2"/>
  <c r="U134" s="1"/>
  <c r="C135"/>
  <c r="C135" i="8" s="1"/>
  <c r="I136" i="2"/>
  <c r="J136" s="1"/>
  <c r="N136"/>
  <c r="O136"/>
  <c r="P136"/>
  <c r="W134" s="1"/>
  <c r="I138"/>
  <c r="J138"/>
  <c r="O138"/>
  <c r="P138"/>
  <c r="D138" i="8" s="1"/>
  <c r="V138" i="2"/>
  <c r="C139"/>
  <c r="C138" i="8" s="1"/>
  <c r="I140" i="2"/>
  <c r="K140" s="1"/>
  <c r="O140"/>
  <c r="P140"/>
  <c r="D139" i="8" s="1"/>
  <c r="I142" i="2"/>
  <c r="K142"/>
  <c r="O142"/>
  <c r="P142"/>
  <c r="D142" i="8" s="1"/>
  <c r="V142" i="2"/>
  <c r="C143"/>
  <c r="C143" i="8" s="1"/>
  <c r="I144" i="2"/>
  <c r="K144" s="1"/>
  <c r="O144"/>
  <c r="P144"/>
  <c r="D143" i="8" s="1"/>
  <c r="I146" i="2"/>
  <c r="K146"/>
  <c r="O146"/>
  <c r="P146"/>
  <c r="D146" i="8" s="1"/>
  <c r="V146" i="2"/>
  <c r="U146" s="1"/>
  <c r="C147"/>
  <c r="C147" i="8" s="1"/>
  <c r="I148" i="2"/>
  <c r="J148" s="1"/>
  <c r="O148"/>
  <c r="P148"/>
  <c r="D147" i="8" s="1"/>
  <c r="K52" i="2"/>
  <c r="N39"/>
  <c r="J50"/>
  <c r="N47"/>
  <c r="J20"/>
  <c r="J46"/>
  <c r="K24"/>
  <c r="J32"/>
  <c r="J26"/>
  <c r="K18"/>
  <c r="J48"/>
  <c r="J40"/>
  <c r="J22"/>
  <c r="J12"/>
  <c r="K150"/>
  <c r="K152"/>
  <c r="K154"/>
  <c r="K156"/>
  <c r="K158"/>
  <c r="K160"/>
  <c r="K96" i="7"/>
  <c r="K76"/>
  <c r="K74"/>
  <c r="K42"/>
  <c r="K24"/>
  <c r="K22"/>
  <c r="K116"/>
  <c r="K114"/>
  <c r="K90"/>
  <c r="J78"/>
  <c r="K66"/>
  <c r="J26"/>
  <c r="J16"/>
  <c r="J10"/>
  <c r="K156"/>
  <c r="K134"/>
  <c r="K126"/>
  <c r="J84"/>
  <c r="K56"/>
  <c r="K54"/>
  <c r="K40"/>
  <c r="K20"/>
  <c r="K12"/>
  <c r="K234"/>
  <c r="J236"/>
  <c r="J168"/>
  <c r="J140"/>
  <c r="J132"/>
  <c r="J112"/>
  <c r="J102"/>
  <c r="J88"/>
  <c r="J60"/>
  <c r="J58"/>
  <c r="J52"/>
  <c r="J50"/>
  <c r="J44"/>
  <c r="J36"/>
  <c r="J30"/>
  <c r="J14"/>
  <c r="J190"/>
  <c r="J106"/>
  <c r="J18"/>
  <c r="J182"/>
  <c r="J122"/>
  <c r="K70"/>
  <c r="J64"/>
  <c r="J46"/>
  <c r="K100" i="2"/>
  <c r="K56"/>
  <c r="J128" i="7"/>
  <c r="J110"/>
  <c r="J28"/>
  <c r="J48"/>
  <c r="J38"/>
  <c r="J240"/>
  <c r="K238"/>
  <c r="J246"/>
  <c r="K94"/>
  <c r="K34"/>
  <c r="K32"/>
  <c r="K244"/>
  <c r="K242"/>
  <c r="J196"/>
  <c r="K14" i="2"/>
  <c r="J174" i="7"/>
  <c r="J72" i="2"/>
  <c r="K256" i="7"/>
  <c r="J254"/>
  <c r="K158"/>
  <c r="K118"/>
  <c r="J86"/>
  <c r="J136"/>
  <c r="K100"/>
  <c r="J260"/>
  <c r="J258"/>
  <c r="J68" i="2"/>
  <c r="K28"/>
  <c r="K10"/>
  <c r="K164"/>
  <c r="K162"/>
  <c r="K148"/>
  <c r="K16"/>
  <c r="K264" i="7"/>
  <c r="J198"/>
  <c r="J162"/>
  <c r="J262"/>
  <c r="K74" i="2"/>
  <c r="J96"/>
  <c r="J146"/>
  <c r="K114"/>
  <c r="J110"/>
  <c r="K54"/>
  <c r="J30"/>
  <c r="K132"/>
  <c r="J268" i="7"/>
  <c r="J118" i="2"/>
  <c r="J124"/>
  <c r="K64"/>
  <c r="K70"/>
  <c r="K272" i="7"/>
  <c r="K270"/>
  <c r="W82" i="2"/>
  <c r="V74"/>
  <c r="U74"/>
  <c r="V58"/>
  <c r="U58" s="1"/>
  <c r="W42"/>
  <c r="U42"/>
  <c r="V38"/>
  <c r="U38" s="1"/>
  <c r="V102"/>
  <c r="U102"/>
  <c r="V50"/>
  <c r="U50" s="1"/>
  <c r="W26"/>
  <c r="U26"/>
  <c r="J66"/>
  <c r="V182" i="7"/>
  <c r="U182" s="1"/>
  <c r="W166"/>
  <c r="U166"/>
  <c r="J166"/>
  <c r="V102"/>
  <c r="U102" s="1"/>
  <c r="V82"/>
  <c r="U82" s="1"/>
  <c r="V70"/>
  <c r="U70" s="1"/>
  <c r="W58"/>
  <c r="U58" s="1"/>
  <c r="V26"/>
  <c r="U26" s="1"/>
  <c r="W18"/>
  <c r="U18"/>
  <c r="V150" i="2"/>
  <c r="U150" s="1"/>
  <c r="V154"/>
  <c r="U154" s="1"/>
  <c r="V158"/>
  <c r="U158" s="1"/>
  <c r="W234" i="7"/>
  <c r="U234"/>
  <c r="V162" i="2"/>
  <c r="U162" s="1"/>
  <c r="W258" i="7"/>
  <c r="U258"/>
  <c r="W262"/>
  <c r="U262" s="1"/>
  <c r="C15" i="8"/>
  <c r="F11"/>
  <c r="F171"/>
  <c r="F167"/>
  <c r="F159"/>
  <c r="F151"/>
  <c r="F139"/>
  <c r="F131"/>
  <c r="F127"/>
  <c r="F115"/>
  <c r="F111"/>
  <c r="F107"/>
  <c r="F103"/>
  <c r="F99"/>
  <c r="F91"/>
  <c r="F87"/>
  <c r="F83"/>
  <c r="F79"/>
  <c r="F75"/>
  <c r="F71"/>
  <c r="F67"/>
  <c r="F63"/>
  <c r="F59"/>
  <c r="F55"/>
  <c r="F51"/>
  <c r="F43"/>
  <c r="F39"/>
  <c r="F35"/>
  <c r="F31"/>
  <c r="F23"/>
  <c r="F19"/>
  <c r="F15"/>
  <c r="U98" i="2"/>
  <c r="V62"/>
  <c r="U62" s="1"/>
  <c r="W14"/>
  <c r="U14"/>
  <c r="W214" i="7"/>
  <c r="U214" s="1"/>
  <c r="W174"/>
  <c r="V162"/>
  <c r="U162" s="1"/>
  <c r="V154"/>
  <c r="U154" s="1"/>
  <c r="V118"/>
  <c r="U118" s="1"/>
  <c r="V110"/>
  <c r="U110"/>
  <c r="W90"/>
  <c r="U90" s="1"/>
  <c r="W78"/>
  <c r="U78"/>
  <c r="W254"/>
  <c r="U254" s="1"/>
  <c r="C11" i="8"/>
  <c r="V266" i="7"/>
  <c r="U266"/>
  <c r="K84" i="2"/>
  <c r="W146"/>
  <c r="F119" i="8"/>
  <c r="J152" i="7"/>
  <c r="J178"/>
  <c r="G171" i="8"/>
  <c r="K146" i="7"/>
  <c r="G135" i="8"/>
  <c r="G130"/>
  <c r="G114"/>
  <c r="G74"/>
  <c r="G46"/>
  <c r="G42"/>
  <c r="G35"/>
  <c r="G30"/>
  <c r="W118" i="2"/>
  <c r="K76"/>
  <c r="J76"/>
  <c r="K36"/>
  <c r="U94"/>
  <c r="W186" i="7"/>
  <c r="W126"/>
  <c r="U126"/>
  <c r="K248"/>
  <c r="J252"/>
  <c r="K180" i="2"/>
  <c r="J178"/>
  <c r="K172"/>
  <c r="J170"/>
  <c r="W158" i="7"/>
  <c r="J80"/>
  <c r="G54" i="8"/>
  <c r="V146" i="7"/>
  <c r="U146"/>
  <c r="F95" i="8"/>
  <c r="J120" i="7"/>
  <c r="K108"/>
  <c r="K192"/>
  <c r="J186"/>
  <c r="J232"/>
  <c r="K218"/>
  <c r="N147"/>
  <c r="N131"/>
  <c r="K104"/>
  <c r="G94" i="8"/>
  <c r="G39"/>
  <c r="G10"/>
  <c r="K230" i="7"/>
  <c r="N111"/>
  <c r="U42"/>
  <c r="U238"/>
  <c r="N163"/>
  <c r="N99"/>
  <c r="N83"/>
  <c r="U46"/>
  <c r="W11"/>
  <c r="W15"/>
  <c r="W122"/>
  <c r="U122" s="1"/>
  <c r="J172"/>
  <c r="J212"/>
  <c r="K150"/>
  <c r="K130"/>
  <c r="J200"/>
  <c r="V198"/>
  <c r="U198"/>
  <c r="J194"/>
  <c r="K72"/>
  <c r="V138"/>
  <c r="U138"/>
  <c r="J184"/>
  <c r="K138"/>
  <c r="F147" i="8"/>
  <c r="F163"/>
  <c r="V150" i="7"/>
  <c r="U150"/>
  <c r="K228"/>
  <c r="K154"/>
  <c r="K160"/>
  <c r="K142"/>
  <c r="W186" i="2"/>
  <c r="U186"/>
  <c r="K188"/>
  <c r="O11" i="7"/>
  <c r="K192" i="2"/>
  <c r="W190"/>
  <c r="U190" s="1"/>
  <c r="K196"/>
  <c r="V30"/>
  <c r="U30" s="1"/>
  <c r="J182"/>
  <c r="J166"/>
  <c r="J98"/>
  <c r="K86"/>
  <c r="J176"/>
  <c r="J142"/>
  <c r="K138"/>
  <c r="K282" i="7"/>
  <c r="K200" i="2"/>
  <c r="W19" i="7"/>
  <c r="W23" s="1"/>
  <c r="C126" i="8"/>
  <c r="C127"/>
  <c r="C110"/>
  <c r="C111"/>
  <c r="C94"/>
  <c r="C95"/>
  <c r="C66"/>
  <c r="C67"/>
  <c r="C58"/>
  <c r="C59"/>
  <c r="C34"/>
  <c r="C35"/>
  <c r="C22"/>
  <c r="C23"/>
  <c r="G210"/>
  <c r="V210" i="7"/>
  <c r="U210"/>
  <c r="F199" i="8"/>
  <c r="F198"/>
  <c r="F191"/>
  <c r="F190"/>
  <c r="W178" i="7"/>
  <c r="U178" s="1"/>
  <c r="F179" i="8"/>
  <c r="F178"/>
  <c r="J144" i="2"/>
  <c r="J116"/>
  <c r="W90"/>
  <c r="U90" s="1"/>
  <c r="K112"/>
  <c r="V122"/>
  <c r="U122" s="1"/>
  <c r="J204" i="7"/>
  <c r="V202"/>
  <c r="U202" s="1"/>
  <c r="K202"/>
  <c r="C146" i="8"/>
  <c r="C142"/>
  <c r="C139"/>
  <c r="C119"/>
  <c r="C118"/>
  <c r="C114"/>
  <c r="C86"/>
  <c r="C70"/>
  <c r="C71"/>
  <c r="C46"/>
  <c r="F223"/>
  <c r="F222"/>
  <c r="F215"/>
  <c r="F214"/>
  <c r="F175"/>
  <c r="F174"/>
  <c r="C131"/>
  <c r="C130"/>
  <c r="C102"/>
  <c r="C74"/>
  <c r="C62"/>
  <c r="C63"/>
  <c r="C50"/>
  <c r="C51"/>
  <c r="C42"/>
  <c r="C43"/>
  <c r="C38"/>
  <c r="C39"/>
  <c r="C26"/>
  <c r="C27"/>
  <c r="C18"/>
  <c r="C19"/>
  <c r="F203"/>
  <c r="U190" i="7"/>
  <c r="G191" i="8"/>
  <c r="F187"/>
  <c r="F186"/>
  <c r="W142" i="2"/>
  <c r="K128"/>
  <c r="W106"/>
  <c r="U106" s="1"/>
  <c r="U86"/>
  <c r="W34"/>
  <c r="U34" s="1"/>
  <c r="V218" i="7"/>
  <c r="U218"/>
  <c r="K180"/>
  <c r="U114"/>
  <c r="C122" i="8"/>
  <c r="C123"/>
  <c r="C98"/>
  <c r="C90"/>
  <c r="C91"/>
  <c r="C82"/>
  <c r="C83"/>
  <c r="F231"/>
  <c r="F230"/>
  <c r="F210"/>
  <c r="F207"/>
  <c r="F182"/>
  <c r="W343" i="2"/>
  <c r="V343"/>
  <c r="K120"/>
  <c r="J140"/>
  <c r="V130"/>
  <c r="U130"/>
  <c r="V114"/>
  <c r="U114" s="1"/>
  <c r="W46"/>
  <c r="U46"/>
  <c r="G15" i="8"/>
  <c r="W246" i="7"/>
  <c r="U246" s="1"/>
  <c r="J194" i="2"/>
  <c r="K334"/>
  <c r="K332"/>
  <c r="K318"/>
  <c r="K316"/>
  <c r="K302"/>
  <c r="K286"/>
  <c r="K284"/>
  <c r="K270"/>
  <c r="K268"/>
  <c r="K254"/>
  <c r="K252"/>
  <c r="K238"/>
  <c r="K236"/>
  <c r="K222"/>
  <c r="K220"/>
  <c r="G275" i="8"/>
  <c r="G243"/>
  <c r="C399"/>
  <c r="C390"/>
  <c r="C383"/>
  <c r="C374"/>
  <c r="C367"/>
  <c r="C358"/>
  <c r="C351"/>
  <c r="C342"/>
  <c r="C335"/>
  <c r="C262"/>
  <c r="C255"/>
  <c r="C246"/>
  <c r="C239"/>
  <c r="C214"/>
  <c r="C207"/>
  <c r="C198"/>
  <c r="C191"/>
  <c r="C182"/>
  <c r="C175"/>
  <c r="D170"/>
  <c r="C166"/>
  <c r="C159"/>
  <c r="C150"/>
  <c r="G22"/>
  <c r="V250" i="7"/>
  <c r="U250" s="1"/>
  <c r="V174" i="2"/>
  <c r="U174" s="1"/>
  <c r="J168"/>
  <c r="K274" i="7"/>
  <c r="K190" i="2"/>
  <c r="J278" i="7"/>
  <c r="W194" i="2"/>
  <c r="U194" s="1"/>
  <c r="W198"/>
  <c r="U198" s="1"/>
  <c r="F282" i="8"/>
  <c r="F278"/>
  <c r="F274"/>
  <c r="F270"/>
  <c r="F266"/>
  <c r="F262"/>
  <c r="F258"/>
  <c r="F254"/>
  <c r="F250"/>
  <c r="F246"/>
  <c r="F242"/>
  <c r="F238"/>
  <c r="F234"/>
  <c r="F226"/>
  <c r="C395"/>
  <c r="C386"/>
  <c r="C379"/>
  <c r="C370"/>
  <c r="C363"/>
  <c r="C354"/>
  <c r="C347"/>
  <c r="C338"/>
  <c r="C299"/>
  <c r="C290"/>
  <c r="C283"/>
  <c r="C267"/>
  <c r="C242"/>
  <c r="C210"/>
  <c r="C194"/>
  <c r="C187"/>
  <c r="C178"/>
  <c r="C171"/>
  <c r="C162"/>
  <c r="C155"/>
  <c r="J288" i="7"/>
  <c r="J206" i="2"/>
  <c r="J338"/>
  <c r="J336"/>
  <c r="J320"/>
  <c r="J306"/>
  <c r="J304"/>
  <c r="J290"/>
  <c r="J288"/>
  <c r="J274"/>
  <c r="J272"/>
  <c r="J256"/>
  <c r="J242"/>
  <c r="J240"/>
  <c r="J226"/>
  <c r="J224"/>
  <c r="J210"/>
  <c r="W503" i="7"/>
  <c r="V503"/>
  <c r="W499"/>
  <c r="W495"/>
  <c r="J506"/>
  <c r="J504"/>
  <c r="J490"/>
  <c r="J474"/>
  <c r="J472"/>
  <c r="J458"/>
  <c r="J456"/>
  <c r="J442"/>
  <c r="J440"/>
  <c r="J426"/>
  <c r="J424"/>
  <c r="J410"/>
  <c r="J408"/>
  <c r="J394"/>
  <c r="J392"/>
  <c r="J378"/>
  <c r="J376"/>
  <c r="J360"/>
  <c r="J346"/>
  <c r="J344"/>
  <c r="J312"/>
  <c r="J298"/>
  <c r="J296"/>
  <c r="V507"/>
  <c r="J494"/>
  <c r="J492"/>
  <c r="J462"/>
  <c r="J460"/>
  <c r="J446"/>
  <c r="J444"/>
  <c r="J428"/>
  <c r="J414"/>
  <c r="J412"/>
  <c r="J398"/>
  <c r="J396"/>
  <c r="J366"/>
  <c r="J350"/>
  <c r="J348"/>
  <c r="J332"/>
  <c r="J318"/>
  <c r="J302"/>
  <c r="J300"/>
  <c r="D215" i="8"/>
  <c r="J214" i="2"/>
  <c r="W206"/>
  <c r="U206" s="1"/>
  <c r="J208"/>
  <c r="K202"/>
  <c r="C203" i="8"/>
  <c r="K286" i="7"/>
  <c r="F286" i="8"/>
  <c r="K218" i="2"/>
  <c r="C218" i="8"/>
  <c r="C223"/>
  <c r="J306" i="7"/>
  <c r="K228" i="2"/>
  <c r="C227" i="8"/>
  <c r="K310" i="7"/>
  <c r="K230" i="2"/>
  <c r="K232"/>
  <c r="C231" i="8"/>
  <c r="J314" i="7"/>
  <c r="J320"/>
  <c r="C235" i="8"/>
  <c r="D238"/>
  <c r="F323"/>
  <c r="J328" i="7"/>
  <c r="J246" i="2"/>
  <c r="K244"/>
  <c r="F327" i="8"/>
  <c r="K326" i="7"/>
  <c r="U326"/>
  <c r="J250" i="2"/>
  <c r="C251" i="8"/>
  <c r="D247"/>
  <c r="K330" i="7"/>
  <c r="J258" i="2"/>
  <c r="C258" i="8"/>
  <c r="J336" i="7"/>
  <c r="F330" i="8"/>
  <c r="U334" i="7"/>
  <c r="J266" i="2"/>
  <c r="U142" l="1"/>
  <c r="U118"/>
  <c r="D126" i="8"/>
  <c r="V126" i="2"/>
  <c r="U126" s="1"/>
  <c r="U214"/>
  <c r="W11"/>
  <c r="W15" s="1"/>
  <c r="W19" s="1"/>
  <c r="W23" s="1"/>
  <c r="W27" s="1"/>
  <c r="W31" s="1"/>
  <c r="W35" s="1"/>
  <c r="W39" s="1"/>
  <c r="W43" s="1"/>
  <c r="W47" s="1"/>
  <c r="W51" s="1"/>
  <c r="W55" s="1"/>
  <c r="W59" s="1"/>
  <c r="W63" s="1"/>
  <c r="W67" s="1"/>
  <c r="W71" s="1"/>
  <c r="W75" s="1"/>
  <c r="W79" s="1"/>
  <c r="W83" s="1"/>
  <c r="W87" s="1"/>
  <c r="W91" s="1"/>
  <c r="W95" s="1"/>
  <c r="W99" s="1"/>
  <c r="W103" s="1"/>
  <c r="W107" s="1"/>
  <c r="W111" s="1"/>
  <c r="W115" s="1"/>
  <c r="V11"/>
  <c r="W335"/>
  <c r="V335"/>
  <c r="J130"/>
  <c r="K130"/>
  <c r="X15"/>
  <c r="X19" s="1"/>
  <c r="X23" s="1"/>
  <c r="X27" s="1"/>
  <c r="X31" s="1"/>
  <c r="X35" s="1"/>
  <c r="X39" s="1"/>
  <c r="X43" s="1"/>
  <c r="X47" s="1"/>
  <c r="X51" s="1"/>
  <c r="X55" s="1"/>
  <c r="X59" s="1"/>
  <c r="X63" s="1"/>
  <c r="X67" s="1"/>
  <c r="X71" s="1"/>
  <c r="X75" s="1"/>
  <c r="X79" s="1"/>
  <c r="X83" s="1"/>
  <c r="X87" s="1"/>
  <c r="X91" s="1"/>
  <c r="X95" s="1"/>
  <c r="X99" s="1"/>
  <c r="X103" s="1"/>
  <c r="X107" s="1"/>
  <c r="X111" s="1"/>
  <c r="X115" s="1"/>
  <c r="J122"/>
  <c r="K122"/>
  <c r="W339"/>
  <c r="V339"/>
  <c r="C134" i="8"/>
  <c r="U138" i="2"/>
  <c r="W222"/>
  <c r="U222" s="1"/>
  <c r="J94"/>
  <c r="J92"/>
  <c r="K90"/>
  <c r="D71" i="8"/>
  <c r="D54"/>
  <c r="K44" i="2"/>
  <c r="K42"/>
  <c r="J34"/>
  <c r="D18" i="8"/>
  <c r="J204" i="2"/>
  <c r="J340"/>
  <c r="D315" i="8"/>
  <c r="V266" i="2"/>
  <c r="U266" s="1"/>
  <c r="J262"/>
  <c r="W250"/>
  <c r="U250" s="1"/>
  <c r="C78" i="8"/>
  <c r="C106"/>
  <c r="W138" i="2"/>
  <c r="C30" i="8"/>
  <c r="C54"/>
  <c r="J60" i="2"/>
  <c r="J102"/>
  <c r="K136"/>
  <c r="J58"/>
  <c r="D135" i="8"/>
  <c r="K134" i="2"/>
  <c r="J126"/>
  <c r="D98" i="8"/>
  <c r="D86"/>
  <c r="K62" i="2"/>
  <c r="D10" i="8"/>
  <c r="K198" i="2"/>
  <c r="J342"/>
  <c r="K326"/>
  <c r="D310" i="8"/>
  <c r="D307"/>
  <c r="D290"/>
  <c r="D226"/>
  <c r="J216" i="2"/>
  <c r="J298"/>
  <c r="V202"/>
  <c r="U202" s="1"/>
  <c r="D231" i="8"/>
  <c r="X19" i="7"/>
  <c r="X23" s="1"/>
  <c r="K226"/>
  <c r="J226"/>
  <c r="J164"/>
  <c r="K164"/>
  <c r="F142" i="8"/>
  <c r="F143"/>
  <c r="F122"/>
  <c r="F123"/>
  <c r="V98" i="7"/>
  <c r="U98" s="1"/>
  <c r="G98" i="8"/>
  <c r="G63"/>
  <c r="W62" i="7"/>
  <c r="U62" s="1"/>
  <c r="V50"/>
  <c r="U50" s="1"/>
  <c r="G50" i="8"/>
  <c r="X15" i="7"/>
  <c r="V15"/>
  <c r="U278"/>
  <c r="F219" i="8"/>
  <c r="F218"/>
  <c r="K216" i="7"/>
  <c r="J216"/>
  <c r="J206"/>
  <c r="K206"/>
  <c r="K170"/>
  <c r="J170"/>
  <c r="F134" i="8"/>
  <c r="F135"/>
  <c r="K98" i="7"/>
  <c r="J98"/>
  <c r="K82"/>
  <c r="J82"/>
  <c r="V19"/>
  <c r="U174"/>
  <c r="U158"/>
  <c r="P11"/>
  <c r="W43"/>
  <c r="K224"/>
  <c r="J224"/>
  <c r="K220"/>
  <c r="J220"/>
  <c r="G195" i="8"/>
  <c r="W194" i="7"/>
  <c r="U194" s="1"/>
  <c r="K62"/>
  <c r="J62"/>
  <c r="W47"/>
  <c r="W27"/>
  <c r="W31" s="1"/>
  <c r="W35" s="1"/>
  <c r="W39" s="1"/>
  <c r="X27"/>
  <c r="X31" s="1"/>
  <c r="X35" s="1"/>
  <c r="X39" s="1"/>
  <c r="X43" s="1"/>
  <c r="X47" s="1"/>
  <c r="G222" i="8"/>
  <c r="V222" i="7"/>
  <c r="U222" s="1"/>
  <c r="K208"/>
  <c r="J208"/>
  <c r="F195" i="8"/>
  <c r="F194"/>
  <c r="K176" i="7"/>
  <c r="J176"/>
  <c r="V106"/>
  <c r="U106" s="1"/>
  <c r="G106" i="8"/>
  <c r="A363" i="7"/>
  <c r="A367" s="1"/>
  <c r="A371" s="1"/>
  <c r="A375" s="1"/>
  <c r="A379" s="1"/>
  <c r="A383" s="1"/>
  <c r="A387" s="1"/>
  <c r="A391" s="1"/>
  <c r="A395" s="1"/>
  <c r="A399" s="1"/>
  <c r="A403" s="1"/>
  <c r="A407" s="1"/>
  <c r="A411" s="1"/>
  <c r="A415" s="1"/>
  <c r="A419" s="1"/>
  <c r="A423" s="1"/>
  <c r="A427" s="1"/>
  <c r="A431" s="1"/>
  <c r="A435" s="1"/>
  <c r="A439" s="1"/>
  <c r="A443" s="1"/>
  <c r="A447" s="1"/>
  <c r="A451" s="1"/>
  <c r="A455" s="1"/>
  <c r="A459" s="1"/>
  <c r="A463" s="1"/>
  <c r="A467" s="1"/>
  <c r="A471" s="1"/>
  <c r="A475" s="1"/>
  <c r="K214"/>
  <c r="J210"/>
  <c r="F47" i="8"/>
  <c r="J338" i="7"/>
  <c r="G270" i="8"/>
  <c r="G463"/>
  <c r="G291"/>
  <c r="J498" i="7"/>
  <c r="U482"/>
  <c r="K470"/>
  <c r="K402"/>
  <c r="J390"/>
  <c r="J374"/>
  <c r="U346"/>
  <c r="J304"/>
  <c r="G279" i="8"/>
  <c r="K280" i="7"/>
  <c r="K292"/>
  <c r="J502"/>
  <c r="J500"/>
  <c r="U470"/>
  <c r="V466"/>
  <c r="U466" s="1"/>
  <c r="J466"/>
  <c r="U454"/>
  <c r="J450"/>
  <c r="J438"/>
  <c r="J434"/>
  <c r="U406"/>
  <c r="J354"/>
  <c r="J430"/>
  <c r="G471" i="8"/>
  <c r="F462"/>
  <c r="G451"/>
  <c r="G422"/>
  <c r="J452" i="7"/>
  <c r="K448"/>
  <c r="K436"/>
  <c r="U430"/>
  <c r="U374"/>
  <c r="J368"/>
  <c r="J358"/>
  <c r="K496"/>
  <c r="F26" i="8"/>
  <c r="F491"/>
  <c r="G487"/>
  <c r="U486" i="7"/>
  <c r="J488"/>
  <c r="J330" i="2"/>
  <c r="F483" i="8"/>
  <c r="C331"/>
  <c r="U478" i="7"/>
  <c r="J478"/>
  <c r="V326" i="2"/>
  <c r="U326" s="1"/>
  <c r="F479" i="8"/>
  <c r="K328" i="2"/>
  <c r="C326" i="8"/>
  <c r="F474"/>
  <c r="V322" i="2"/>
  <c r="U322" s="1"/>
  <c r="F470" i="8"/>
  <c r="C322"/>
  <c r="J468" i="7"/>
  <c r="K324" i="2"/>
  <c r="D318" i="8"/>
  <c r="J464" i="7"/>
  <c r="U458"/>
  <c r="C319" i="8"/>
  <c r="U314" i="2"/>
  <c r="J454" i="7"/>
  <c r="F450" i="8"/>
  <c r="F447"/>
  <c r="U438" i="7"/>
  <c r="F434" i="8"/>
  <c r="K432" i="7"/>
  <c r="J314" i="2"/>
  <c r="F427" i="8"/>
  <c r="C315"/>
  <c r="J422" i="7"/>
  <c r="K420"/>
  <c r="J418"/>
  <c r="C310" i="8"/>
  <c r="K312" i="2"/>
  <c r="K310"/>
  <c r="F411" i="8"/>
  <c r="W398" i="7"/>
  <c r="U398" s="1"/>
  <c r="J404"/>
  <c r="K400"/>
  <c r="K308" i="2"/>
  <c r="U390" i="7"/>
  <c r="F395" i="8"/>
  <c r="C306"/>
  <c r="U302" i="2"/>
  <c r="J300"/>
  <c r="U298"/>
  <c r="C303" i="8"/>
  <c r="F387"/>
  <c r="J388" i="7"/>
  <c r="K386"/>
  <c r="K384"/>
  <c r="F383" i="8"/>
  <c r="W294" i="2"/>
  <c r="U294" s="1"/>
  <c r="J296"/>
  <c r="K294"/>
  <c r="F374" i="8"/>
  <c r="J372" i="7"/>
  <c r="F371" i="8"/>
  <c r="K292" i="2"/>
  <c r="C295" i="8"/>
  <c r="K362" i="7"/>
  <c r="K364"/>
  <c r="F363" i="8"/>
  <c r="W286" i="2"/>
  <c r="U286" s="1"/>
  <c r="C287" i="8"/>
  <c r="K282" i="2"/>
  <c r="J352" i="7"/>
  <c r="F350" i="8"/>
  <c r="W278" i="2"/>
  <c r="U278" s="1"/>
  <c r="C278" i="8"/>
  <c r="K280" i="2"/>
  <c r="J278"/>
  <c r="F342" i="8"/>
  <c r="K342" i="7"/>
  <c r="J276" i="2"/>
  <c r="C274" i="8"/>
  <c r="K340" i="7"/>
  <c r="C270" i="8"/>
  <c r="U338" i="7"/>
  <c r="O11" i="2" l="1"/>
  <c r="P11"/>
  <c r="W119"/>
  <c r="W123" s="1"/>
  <c r="W127" s="1"/>
  <c r="W131" s="1"/>
  <c r="W135" s="1"/>
  <c r="W139" s="1"/>
  <c r="W143" s="1"/>
  <c r="W147" s="1"/>
  <c r="W151" s="1"/>
  <c r="W155" s="1"/>
  <c r="W159" s="1"/>
  <c r="W163" s="1"/>
  <c r="W167" s="1"/>
  <c r="W171" s="1"/>
  <c r="W175" s="1"/>
  <c r="W179" s="1"/>
  <c r="W183" s="1"/>
  <c r="W187" s="1"/>
  <c r="W191" s="1"/>
  <c r="W195" s="1"/>
  <c r="W199" s="1"/>
  <c r="W203" s="1"/>
  <c r="W207" s="1"/>
  <c r="W211" s="1"/>
  <c r="W215" s="1"/>
  <c r="W219" s="1"/>
  <c r="W223" s="1"/>
  <c r="W227" s="1"/>
  <c r="W231" s="1"/>
  <c r="W235" s="1"/>
  <c r="W239" s="1"/>
  <c r="W243" s="1"/>
  <c r="W247" s="1"/>
  <c r="W251" s="1"/>
  <c r="W255" s="1"/>
  <c r="W259" s="1"/>
  <c r="W263" s="1"/>
  <c r="W267" s="1"/>
  <c r="W271" s="1"/>
  <c r="W275" s="1"/>
  <c r="W279" s="1"/>
  <c r="X119"/>
  <c r="X123" s="1"/>
  <c r="X127" s="1"/>
  <c r="X131" s="1"/>
  <c r="X135" s="1"/>
  <c r="X139" s="1"/>
  <c r="X143" s="1"/>
  <c r="X147" s="1"/>
  <c r="X151" s="1"/>
  <c r="X155" s="1"/>
  <c r="X159" s="1"/>
  <c r="X163" s="1"/>
  <c r="X167" s="1"/>
  <c r="X171" s="1"/>
  <c r="X175" s="1"/>
  <c r="X179" s="1"/>
  <c r="X183" s="1"/>
  <c r="X187" s="1"/>
  <c r="X191" s="1"/>
  <c r="X195" s="1"/>
  <c r="X199" s="1"/>
  <c r="X203" s="1"/>
  <c r="X207" s="1"/>
  <c r="X211" s="1"/>
  <c r="X215" s="1"/>
  <c r="X219" s="1"/>
  <c r="X223" s="1"/>
  <c r="X227" s="1"/>
  <c r="X231" s="1"/>
  <c r="X235" s="1"/>
  <c r="X239" s="1"/>
  <c r="X243" s="1"/>
  <c r="X247" s="1"/>
  <c r="X251" s="1"/>
  <c r="X255" s="1"/>
  <c r="X259" s="1"/>
  <c r="X263" s="1"/>
  <c r="X267" s="1"/>
  <c r="X271" s="1"/>
  <c r="X275" s="1"/>
  <c r="X279" s="1"/>
  <c r="X283" s="1"/>
  <c r="V15"/>
  <c r="A479" i="7"/>
  <c r="A483" s="1"/>
  <c r="O19"/>
  <c r="P19"/>
  <c r="V23"/>
  <c r="P15"/>
  <c r="O15"/>
  <c r="W51"/>
  <c r="W55" s="1"/>
  <c r="W59" s="1"/>
  <c r="W63" s="1"/>
  <c r="W67" s="1"/>
  <c r="W71" s="1"/>
  <c r="W75" s="1"/>
  <c r="W79" s="1"/>
  <c r="W83" s="1"/>
  <c r="W87" s="1"/>
  <c r="W91" s="1"/>
  <c r="W95" s="1"/>
  <c r="W99" s="1"/>
  <c r="W103" s="1"/>
  <c r="W107" s="1"/>
  <c r="W111" s="1"/>
  <c r="W115" s="1"/>
  <c r="W119" s="1"/>
  <c r="W123" s="1"/>
  <c r="W127" s="1"/>
  <c r="W131" s="1"/>
  <c r="W135" s="1"/>
  <c r="W139" s="1"/>
  <c r="W143" s="1"/>
  <c r="W147" s="1"/>
  <c r="W151" s="1"/>
  <c r="W155" s="1"/>
  <c r="W159" s="1"/>
  <c r="W163" s="1"/>
  <c r="W167" s="1"/>
  <c r="W171" s="1"/>
  <c r="W175" s="1"/>
  <c r="W179" s="1"/>
  <c r="W183" s="1"/>
  <c r="W187" s="1"/>
  <c r="W191" s="1"/>
  <c r="W195" s="1"/>
  <c r="W199" s="1"/>
  <c r="W203" s="1"/>
  <c r="W207" s="1"/>
  <c r="W211" s="1"/>
  <c r="W215" s="1"/>
  <c r="W219" s="1"/>
  <c r="W223" s="1"/>
  <c r="W227" s="1"/>
  <c r="W231" s="1"/>
  <c r="W235" s="1"/>
  <c r="W239" s="1"/>
  <c r="W243" s="1"/>
  <c r="W247" s="1"/>
  <c r="W251" s="1"/>
  <c r="W255" s="1"/>
  <c r="W259" s="1"/>
  <c r="W263" s="1"/>
  <c r="W267" s="1"/>
  <c r="W271" s="1"/>
  <c r="W275" s="1"/>
  <c r="W279" s="1"/>
  <c r="W283" s="1"/>
  <c r="W287" s="1"/>
  <c r="W291" s="1"/>
  <c r="W295" s="1"/>
  <c r="W299" s="1"/>
  <c r="W303" s="1"/>
  <c r="W307" s="1"/>
  <c r="W311" s="1"/>
  <c r="W315" s="1"/>
  <c r="W319" s="1"/>
  <c r="W323" s="1"/>
  <c r="W327" s="1"/>
  <c r="W331" s="1"/>
  <c r="W335" s="1"/>
  <c r="W339" s="1"/>
  <c r="W343" s="1"/>
  <c r="W347" s="1"/>
  <c r="W351" s="1"/>
  <c r="W355" s="1"/>
  <c r="W359" s="1"/>
  <c r="X51"/>
  <c r="X55" s="1"/>
  <c r="X59" s="1"/>
  <c r="X63" s="1"/>
  <c r="X67" s="1"/>
  <c r="X71" s="1"/>
  <c r="X75" s="1"/>
  <c r="X79" s="1"/>
  <c r="X83" s="1"/>
  <c r="X87" s="1"/>
  <c r="X91" s="1"/>
  <c r="X95" s="1"/>
  <c r="X99" s="1"/>
  <c r="X103" s="1"/>
  <c r="X107" s="1"/>
  <c r="X111" s="1"/>
  <c r="X115" s="1"/>
  <c r="X119" s="1"/>
  <c r="X123" s="1"/>
  <c r="X127" s="1"/>
  <c r="X131" s="1"/>
  <c r="X135" s="1"/>
  <c r="X139" s="1"/>
  <c r="X143" s="1"/>
  <c r="X147" s="1"/>
  <c r="X151" s="1"/>
  <c r="X155" s="1"/>
  <c r="X159" s="1"/>
  <c r="X163" s="1"/>
  <c r="X167" s="1"/>
  <c r="X171" s="1"/>
  <c r="X175" s="1"/>
  <c r="X179" s="1"/>
  <c r="X183" s="1"/>
  <c r="X187" s="1"/>
  <c r="X191" s="1"/>
  <c r="X195" s="1"/>
  <c r="X199" s="1"/>
  <c r="X203" s="1"/>
  <c r="X207" s="1"/>
  <c r="X211" s="1"/>
  <c r="X215" s="1"/>
  <c r="X219" s="1"/>
  <c r="X223" s="1"/>
  <c r="X227" s="1"/>
  <c r="X231" s="1"/>
  <c r="X235" s="1"/>
  <c r="X239" s="1"/>
  <c r="X243" s="1"/>
  <c r="X247" s="1"/>
  <c r="X251" s="1"/>
  <c r="X255" s="1"/>
  <c r="X259" s="1"/>
  <c r="X263" s="1"/>
  <c r="X267" s="1"/>
  <c r="X271" s="1"/>
  <c r="X275" s="1"/>
  <c r="X279" s="1"/>
  <c r="X283" s="1"/>
  <c r="X287" s="1"/>
  <c r="X291" s="1"/>
  <c r="X295" s="1"/>
  <c r="X299" s="1"/>
  <c r="X303" s="1"/>
  <c r="X307" s="1"/>
  <c r="X311" s="1"/>
  <c r="X315" s="1"/>
  <c r="X319" s="1"/>
  <c r="X323" s="1"/>
  <c r="X327" s="1"/>
  <c r="X331" s="1"/>
  <c r="X335" s="1"/>
  <c r="X339" s="1"/>
  <c r="X343" s="1"/>
  <c r="W283" i="2" l="1"/>
  <c r="W287" s="1"/>
  <c r="W291" s="1"/>
  <c r="W295" s="1"/>
  <c r="W299" s="1"/>
  <c r="W303" s="1"/>
  <c r="W307" s="1"/>
  <c r="W311" s="1"/>
  <c r="W315" s="1"/>
  <c r="W319" s="1"/>
  <c r="W323" s="1"/>
  <c r="W327" s="1"/>
  <c r="W331" s="1"/>
  <c r="O15"/>
  <c r="P15"/>
  <c r="V19"/>
  <c r="A487" i="7"/>
  <c r="A491" s="1"/>
  <c r="A495" s="1"/>
  <c r="A499" s="1"/>
  <c r="A503" s="1"/>
  <c r="A507" s="1"/>
  <c r="P23"/>
  <c r="V27"/>
  <c r="O23"/>
  <c r="X287" i="2"/>
  <c r="X347" i="7"/>
  <c r="P19" i="2" l="1"/>
  <c r="O19"/>
  <c r="V23"/>
  <c r="O27" i="7"/>
  <c r="P27"/>
  <c r="V31"/>
  <c r="X291" i="2"/>
  <c r="X351" i="7"/>
  <c r="P23" i="2" l="1"/>
  <c r="O23"/>
  <c r="V27"/>
  <c r="O31" i="7"/>
  <c r="V35"/>
  <c r="P31"/>
  <c r="X295" i="2"/>
  <c r="X355" i="7"/>
  <c r="O27" i="2" l="1"/>
  <c r="P27"/>
  <c r="V31"/>
  <c r="O35" i="7"/>
  <c r="P35"/>
  <c r="V39"/>
  <c r="X299" i="2"/>
  <c r="X359" i="7"/>
  <c r="P31" i="2" l="1"/>
  <c r="O31"/>
  <c r="V35"/>
  <c r="P39" i="7"/>
  <c r="O39"/>
  <c r="V43"/>
  <c r="X303" i="2"/>
  <c r="G362" i="8"/>
  <c r="V362" i="7"/>
  <c r="U362" s="1"/>
  <c r="O35" i="2" l="1"/>
  <c r="P35"/>
  <c r="V39"/>
  <c r="O43" i="7"/>
  <c r="P43"/>
  <c r="V47"/>
  <c r="X307" i="2"/>
  <c r="X363" i="7"/>
  <c r="X367" s="1"/>
  <c r="W363"/>
  <c r="W367" s="1"/>
  <c r="W371" s="1"/>
  <c r="W375" s="1"/>
  <c r="W379" s="1"/>
  <c r="W383" s="1"/>
  <c r="W387" s="1"/>
  <c r="W391" s="1"/>
  <c r="W395" s="1"/>
  <c r="W399" s="1"/>
  <c r="W403" s="1"/>
  <c r="W407" s="1"/>
  <c r="W411" s="1"/>
  <c r="W415" s="1"/>
  <c r="W419" s="1"/>
  <c r="W423" s="1"/>
  <c r="W427" s="1"/>
  <c r="W431" s="1"/>
  <c r="W435" s="1"/>
  <c r="W439" s="1"/>
  <c r="W443" s="1"/>
  <c r="W447" s="1"/>
  <c r="W451" s="1"/>
  <c r="W455" s="1"/>
  <c r="W459" s="1"/>
  <c r="W463" s="1"/>
  <c r="W467" s="1"/>
  <c r="W471" s="1"/>
  <c r="W475" s="1"/>
  <c r="W479" s="1"/>
  <c r="W483" s="1"/>
  <c r="W487" s="1"/>
  <c r="W491" s="1"/>
  <c r="P39" i="2" l="1"/>
  <c r="O39"/>
  <c r="V43"/>
  <c r="O47" i="7"/>
  <c r="P47"/>
  <c r="V51"/>
  <c r="X311" i="2"/>
  <c r="X371" i="7"/>
  <c r="O43" i="2" l="1"/>
  <c r="P43"/>
  <c r="V47"/>
  <c r="O51" i="7"/>
  <c r="P51"/>
  <c r="V55"/>
  <c r="X315" i="2"/>
  <c r="X375" i="7"/>
  <c r="P47" i="2" l="1"/>
  <c r="O47"/>
  <c r="V51"/>
  <c r="P55" i="7"/>
  <c r="O55"/>
  <c r="V59"/>
  <c r="X319" i="2"/>
  <c r="X379" i="7"/>
  <c r="P51" i="2" l="1"/>
  <c r="O51"/>
  <c r="V55"/>
  <c r="O59" i="7"/>
  <c r="P59"/>
  <c r="V63"/>
  <c r="X323" i="2"/>
  <c r="X383" i="7"/>
  <c r="P55" i="2" l="1"/>
  <c r="O55"/>
  <c r="V59"/>
  <c r="P63" i="7"/>
  <c r="V67"/>
  <c r="O63"/>
  <c r="X327" i="2"/>
  <c r="X387" i="7"/>
  <c r="O59" i="2" l="1"/>
  <c r="P59"/>
  <c r="V63"/>
  <c r="P67" i="7"/>
  <c r="O67"/>
  <c r="V71"/>
  <c r="X331" i="2"/>
  <c r="X391" i="7"/>
  <c r="P63" i="2" l="1"/>
  <c r="V67"/>
  <c r="O63"/>
  <c r="P71" i="7"/>
  <c r="O71"/>
  <c r="V75"/>
  <c r="X335" i="2"/>
  <c r="X339" s="1"/>
  <c r="X343" s="1"/>
  <c r="X395" i="7"/>
  <c r="P67" i="2" l="1"/>
  <c r="V71"/>
  <c r="O67"/>
  <c r="P75" i="7"/>
  <c r="O75"/>
  <c r="V79"/>
  <c r="X399"/>
  <c r="O71" i="2" l="1"/>
  <c r="P71"/>
  <c r="V75"/>
  <c r="P79" i="7"/>
  <c r="O79"/>
  <c r="V83"/>
  <c r="X403"/>
  <c r="O75" i="2" l="1"/>
  <c r="P75"/>
  <c r="V79"/>
  <c r="P83" i="7"/>
  <c r="V87"/>
  <c r="O83"/>
  <c r="X407"/>
  <c r="O79" i="2" l="1"/>
  <c r="P79"/>
  <c r="V83"/>
  <c r="P87" i="7"/>
  <c r="O87"/>
  <c r="V91"/>
  <c r="X411"/>
  <c r="O83" i="2" l="1"/>
  <c r="P83"/>
  <c r="V87"/>
  <c r="P91" i="7"/>
  <c r="V95"/>
  <c r="O91"/>
  <c r="X415"/>
  <c r="P87" i="2" l="1"/>
  <c r="O87"/>
  <c r="V91"/>
  <c r="P95" i="7"/>
  <c r="O95"/>
  <c r="V99"/>
  <c r="X419"/>
  <c r="P91" i="2" l="1"/>
  <c r="O91"/>
  <c r="V95"/>
  <c r="P99" i="7"/>
  <c r="V103"/>
  <c r="O99"/>
  <c r="X423"/>
  <c r="P95" i="2" l="1"/>
  <c r="O95"/>
  <c r="V99"/>
  <c r="P103" i="7"/>
  <c r="O103"/>
  <c r="V107"/>
  <c r="X427"/>
  <c r="P99" i="2" l="1"/>
  <c r="V103"/>
  <c r="O99"/>
  <c r="O107" i="7"/>
  <c r="P107"/>
  <c r="V111"/>
  <c r="X431"/>
  <c r="O103" i="2" l="1"/>
  <c r="P103"/>
  <c r="V107"/>
  <c r="P111" i="7"/>
  <c r="O111"/>
  <c r="V115"/>
  <c r="X435"/>
  <c r="P107" i="2" l="1"/>
  <c r="V111"/>
  <c r="O107"/>
  <c r="P115" i="7"/>
  <c r="O115"/>
  <c r="V119"/>
  <c r="X439"/>
  <c r="P111" i="2" l="1"/>
  <c r="O111"/>
  <c r="V115"/>
  <c r="P119" i="7"/>
  <c r="O119"/>
  <c r="V123"/>
  <c r="X443"/>
  <c r="P115" i="2" l="1"/>
  <c r="O115"/>
  <c r="V119"/>
  <c r="P123" i="7"/>
  <c r="O123"/>
  <c r="V127"/>
  <c r="X447"/>
  <c r="O119" i="2" l="1"/>
  <c r="P119"/>
  <c r="V123"/>
  <c r="P127" i="7"/>
  <c r="V131"/>
  <c r="O127"/>
  <c r="X451"/>
  <c r="O123" i="2" l="1"/>
  <c r="P123"/>
  <c r="V127"/>
  <c r="P131" i="7"/>
  <c r="V135"/>
  <c r="O131"/>
  <c r="X455"/>
  <c r="P127" i="2" l="1"/>
  <c r="V131"/>
  <c r="O127"/>
  <c r="P135" i="7"/>
  <c r="O135"/>
  <c r="V139"/>
  <c r="X459"/>
  <c r="P131" i="2" l="1"/>
  <c r="O131"/>
  <c r="V135"/>
  <c r="O139" i="7"/>
  <c r="P139"/>
  <c r="V143"/>
  <c r="X463"/>
  <c r="P135" i="2" l="1"/>
  <c r="O135"/>
  <c r="V139"/>
  <c r="O143" i="7"/>
  <c r="V147"/>
  <c r="P143"/>
  <c r="X467"/>
  <c r="P139" i="2" l="1"/>
  <c r="O139"/>
  <c r="V143"/>
  <c r="P147" i="7"/>
  <c r="V151"/>
  <c r="O147"/>
  <c r="X471"/>
  <c r="P143" i="2" l="1"/>
  <c r="V147"/>
  <c r="O143"/>
  <c r="P151" i="7"/>
  <c r="V155"/>
  <c r="O151"/>
  <c r="X475"/>
  <c r="P147" i="2" l="1"/>
  <c r="V151"/>
  <c r="O147"/>
  <c r="P155" i="7"/>
  <c r="O155"/>
  <c r="V159"/>
  <c r="X479"/>
  <c r="O151" i="2" l="1"/>
  <c r="P151"/>
  <c r="V155"/>
  <c r="P159" i="7"/>
  <c r="O159"/>
  <c r="V163"/>
  <c r="X483"/>
  <c r="O155" i="2" l="1"/>
  <c r="P155"/>
  <c r="V159"/>
  <c r="P163" i="7"/>
  <c r="O163"/>
  <c r="V167"/>
  <c r="X487"/>
  <c r="O159" i="2" l="1"/>
  <c r="P159"/>
  <c r="V163"/>
  <c r="P167" i="7"/>
  <c r="V171"/>
  <c r="O167"/>
  <c r="X491"/>
  <c r="O163" i="2" l="1"/>
  <c r="P163"/>
  <c r="V167"/>
  <c r="O171" i="7"/>
  <c r="P171"/>
  <c r="V175"/>
  <c r="X495"/>
  <c r="X499" s="1"/>
  <c r="X503" s="1"/>
  <c r="X507" s="1"/>
  <c r="O167" i="2" l="1"/>
  <c r="P167"/>
  <c r="V171"/>
  <c r="P175" i="7"/>
  <c r="O175"/>
  <c r="V179"/>
  <c r="P171" i="2" l="1"/>
  <c r="O171"/>
  <c r="V175"/>
  <c r="O179" i="7"/>
  <c r="P179"/>
  <c r="V183"/>
  <c r="O175" i="2" l="1"/>
  <c r="P175"/>
  <c r="V179"/>
  <c r="P183" i="7"/>
  <c r="V187"/>
  <c r="O183"/>
  <c r="P179" i="2" l="1"/>
  <c r="O179"/>
  <c r="V183"/>
  <c r="P187" i="7"/>
  <c r="O187"/>
  <c r="V191"/>
  <c r="P183" i="2" l="1"/>
  <c r="O183"/>
  <c r="V187"/>
  <c r="P191" i="7"/>
  <c r="O191"/>
  <c r="V195"/>
  <c r="O187" i="2" l="1"/>
  <c r="P187"/>
  <c r="V191"/>
  <c r="P195" i="7"/>
  <c r="O195"/>
  <c r="V199"/>
  <c r="P191" i="2" l="1"/>
  <c r="O191"/>
  <c r="V195"/>
  <c r="O199" i="7"/>
  <c r="P199"/>
  <c r="V203"/>
  <c r="P195" i="2" l="1"/>
  <c r="O195"/>
  <c r="V199"/>
  <c r="P203" i="7"/>
  <c r="O203"/>
  <c r="V207"/>
  <c r="O199" i="2" l="1"/>
  <c r="P199"/>
  <c r="V203"/>
  <c r="P207" i="7"/>
  <c r="O207"/>
  <c r="V211"/>
  <c r="P203" i="2" l="1"/>
  <c r="O203"/>
  <c r="V207"/>
  <c r="P211" i="7"/>
  <c r="O211"/>
  <c r="V215"/>
  <c r="O207" i="2" l="1"/>
  <c r="P207"/>
  <c r="V211"/>
  <c r="P215" i="7"/>
  <c r="V219"/>
  <c r="O215"/>
  <c r="O211" i="2" l="1"/>
  <c r="P211"/>
  <c r="V215"/>
  <c r="P219" i="7"/>
  <c r="O219"/>
  <c r="V223"/>
  <c r="O215" i="2" l="1"/>
  <c r="P215"/>
  <c r="V219"/>
  <c r="P223" i="7"/>
  <c r="O223"/>
  <c r="V227"/>
  <c r="O219" i="2" l="1"/>
  <c r="P219"/>
  <c r="V223"/>
  <c r="O227" i="7"/>
  <c r="P227"/>
  <c r="V231"/>
  <c r="P223" i="2" l="1"/>
  <c r="O223"/>
  <c r="V227"/>
  <c r="P231" i="7"/>
  <c r="V235"/>
  <c r="O231"/>
  <c r="O227" i="2" l="1"/>
  <c r="P227"/>
  <c r="V231"/>
  <c r="P235" i="7"/>
  <c r="O235"/>
  <c r="V239"/>
  <c r="O231" i="2" l="1"/>
  <c r="P231"/>
  <c r="V235"/>
  <c r="O239" i="7"/>
  <c r="P239"/>
  <c r="V243"/>
  <c r="O235" i="2" l="1"/>
  <c r="P235"/>
  <c r="V239"/>
  <c r="O243" i="7"/>
  <c r="P243"/>
  <c r="V247"/>
  <c r="P239" i="2" l="1"/>
  <c r="O239"/>
  <c r="V243"/>
  <c r="P247" i="7"/>
  <c r="V251"/>
  <c r="O247"/>
  <c r="P243" i="2" l="1"/>
  <c r="O243"/>
  <c r="V247"/>
  <c r="O251" i="7"/>
  <c r="P251"/>
  <c r="V255"/>
  <c r="P247" i="2" l="1"/>
  <c r="O247"/>
  <c r="V251"/>
  <c r="O255" i="7"/>
  <c r="P255"/>
  <c r="V259"/>
  <c r="P251" i="2" l="1"/>
  <c r="O251"/>
  <c r="V255"/>
  <c r="V263" i="7"/>
  <c r="O259"/>
  <c r="P259"/>
  <c r="P255" i="2" l="1"/>
  <c r="O255"/>
  <c r="V259"/>
  <c r="P263" i="7"/>
  <c r="O263"/>
  <c r="V267"/>
  <c r="P259" i="2" l="1"/>
  <c r="O259"/>
  <c r="V263"/>
  <c r="P267" i="7"/>
  <c r="V271"/>
  <c r="O267"/>
  <c r="P263" i="2" l="1"/>
  <c r="O263"/>
  <c r="V267"/>
  <c r="P271" i="7"/>
  <c r="O271"/>
  <c r="V275"/>
  <c r="P267" i="2" l="1"/>
  <c r="O267"/>
  <c r="V271"/>
  <c r="P275" i="7"/>
  <c r="O275"/>
  <c r="V279"/>
  <c r="O271" i="2" l="1"/>
  <c r="V275"/>
  <c r="P271"/>
  <c r="P279" i="7"/>
  <c r="O279"/>
  <c r="V283"/>
  <c r="O275" i="2" l="1"/>
  <c r="V279"/>
  <c r="P275"/>
  <c r="P283" i="7"/>
  <c r="V287"/>
  <c r="O283"/>
  <c r="V283" i="2" l="1"/>
  <c r="O279"/>
  <c r="P279"/>
  <c r="O287" i="7"/>
  <c r="P287"/>
  <c r="V291"/>
  <c r="V287" i="2" l="1"/>
  <c r="O283"/>
  <c r="P283"/>
  <c r="O291" i="7"/>
  <c r="P291"/>
  <c r="V295"/>
  <c r="V291" i="2" l="1"/>
  <c r="O287"/>
  <c r="P287"/>
  <c r="O295" i="7"/>
  <c r="P295"/>
  <c r="V299"/>
  <c r="V295" i="2" l="1"/>
  <c r="O291"/>
  <c r="P291"/>
  <c r="O299" i="7"/>
  <c r="V303"/>
  <c r="P299"/>
  <c r="V299" i="2" l="1"/>
  <c r="O295"/>
  <c r="P295"/>
  <c r="O303" i="7"/>
  <c r="P303"/>
  <c r="V307"/>
  <c r="V303" i="2" l="1"/>
  <c r="P299"/>
  <c r="O299"/>
  <c r="O307" i="7"/>
  <c r="V311"/>
  <c r="P307"/>
  <c r="V307" i="2" l="1"/>
  <c r="O303"/>
  <c r="P303"/>
  <c r="O311" i="7"/>
  <c r="P311"/>
  <c r="V315"/>
  <c r="V311" i="2" l="1"/>
  <c r="O307"/>
  <c r="P307"/>
  <c r="P315" i="7"/>
  <c r="O315"/>
  <c r="V319"/>
  <c r="V315" i="2" l="1"/>
  <c r="O311"/>
  <c r="P311"/>
  <c r="V323" i="7"/>
  <c r="P319"/>
  <c r="O319"/>
  <c r="V319" i="2" l="1"/>
  <c r="O315"/>
  <c r="P315"/>
  <c r="O323" i="7"/>
  <c r="P323"/>
  <c r="V327"/>
  <c r="V323" i="2" l="1"/>
  <c r="O319"/>
  <c r="P319"/>
  <c r="P327" i="7"/>
  <c r="V331"/>
  <c r="O327"/>
  <c r="V327" i="2" l="1"/>
  <c r="O323"/>
  <c r="P323"/>
  <c r="O331" i="7"/>
  <c r="P331"/>
  <c r="V335"/>
  <c r="V331" i="2" l="1"/>
  <c r="O327"/>
  <c r="P327"/>
  <c r="O335" i="7"/>
  <c r="P335"/>
  <c r="V339"/>
  <c r="O331" i="2" l="1"/>
  <c r="P331"/>
  <c r="O339" i="7"/>
  <c r="V343"/>
  <c r="P339"/>
  <c r="V347" l="1"/>
  <c r="O343"/>
  <c r="P343"/>
  <c r="V351" l="1"/>
  <c r="P347"/>
  <c r="O347"/>
  <c r="V355" l="1"/>
  <c r="O351"/>
  <c r="P351"/>
  <c r="V359" l="1"/>
  <c r="O355"/>
  <c r="P355"/>
  <c r="O359" l="1"/>
  <c r="P359"/>
  <c r="V363"/>
  <c r="V367" l="1"/>
  <c r="O363"/>
  <c r="P363"/>
  <c r="V371" l="1"/>
  <c r="O367"/>
  <c r="P367"/>
  <c r="V375" l="1"/>
  <c r="O371"/>
  <c r="P371"/>
  <c r="V379" l="1"/>
  <c r="O375"/>
  <c r="P375"/>
  <c r="V383" l="1"/>
  <c r="O379"/>
  <c r="P379"/>
  <c r="V387" l="1"/>
  <c r="O383"/>
  <c r="P383"/>
  <c r="V391" l="1"/>
  <c r="O387"/>
  <c r="P387"/>
  <c r="V395" l="1"/>
  <c r="P391"/>
  <c r="O391"/>
  <c r="V399" l="1"/>
  <c r="P395"/>
  <c r="O395"/>
  <c r="V403" l="1"/>
  <c r="O399"/>
  <c r="P399"/>
  <c r="V407" l="1"/>
  <c r="O403"/>
  <c r="P403"/>
  <c r="V411" l="1"/>
  <c r="P407"/>
  <c r="O407"/>
  <c r="V415" l="1"/>
  <c r="P411"/>
  <c r="O411"/>
  <c r="V419" l="1"/>
  <c r="O415"/>
  <c r="P415"/>
  <c r="V423" l="1"/>
  <c r="P419"/>
  <c r="O419"/>
  <c r="V427" l="1"/>
  <c r="P423"/>
  <c r="O423"/>
  <c r="V431" l="1"/>
  <c r="P427"/>
  <c r="O427"/>
  <c r="V435" l="1"/>
  <c r="O431"/>
  <c r="P431"/>
  <c r="V439" l="1"/>
  <c r="O435"/>
  <c r="P435"/>
  <c r="V443" l="1"/>
  <c r="O439"/>
  <c r="P439"/>
  <c r="V447" l="1"/>
  <c r="P443"/>
  <c r="O443"/>
  <c r="V451" l="1"/>
  <c r="O447"/>
  <c r="P447"/>
  <c r="V455" l="1"/>
  <c r="P451"/>
  <c r="O451"/>
  <c r="V459" l="1"/>
  <c r="O455"/>
  <c r="P455"/>
  <c r="V463" l="1"/>
  <c r="P459"/>
  <c r="O459"/>
  <c r="V467" l="1"/>
  <c r="O463"/>
  <c r="P463"/>
  <c r="V471" l="1"/>
  <c r="O467"/>
  <c r="P467"/>
  <c r="V475" l="1"/>
  <c r="P471"/>
  <c r="O471"/>
  <c r="V479" l="1"/>
  <c r="O475"/>
  <c r="P475"/>
  <c r="V483" l="1"/>
  <c r="O479"/>
  <c r="P479"/>
  <c r="V487" l="1"/>
  <c r="O483"/>
  <c r="P483"/>
  <c r="V491" l="1"/>
  <c r="O487"/>
  <c r="P487"/>
  <c r="O491" l="1"/>
  <c r="P491"/>
</calcChain>
</file>

<file path=xl/sharedStrings.xml><?xml version="1.0" encoding="utf-8"?>
<sst xmlns="http://schemas.openxmlformats.org/spreadsheetml/2006/main" count="5570" uniqueCount="162">
  <si>
    <t>No.</t>
    <phoneticPr fontId="2"/>
  </si>
  <si>
    <t>【基本ルール】</t>
    <rPh sb="1" eb="3">
      <t>キホン</t>
    </rPh>
    <phoneticPr fontId="2"/>
  </si>
  <si>
    <t>逆指値</t>
    <rPh sb="0" eb="1">
      <t>ギャク</t>
    </rPh>
    <rPh sb="1" eb="3">
      <t>サシネ</t>
    </rPh>
    <phoneticPr fontId="2"/>
  </si>
  <si>
    <t>Ｎo.</t>
    <phoneticPr fontId="2"/>
  </si>
  <si>
    <t>LDNCエリアの高値・安値</t>
    <rPh sb="8" eb="10">
      <t>タカネ</t>
    </rPh>
    <rPh sb="11" eb="13">
      <t>ヤスネ</t>
    </rPh>
    <phoneticPr fontId="2"/>
  </si>
  <si>
    <t>ロンドン時間が始まる15時からNY時間の21時までをLDNCエリアとし、</t>
    <rPh sb="4" eb="6">
      <t>ジカン</t>
    </rPh>
    <rPh sb="7" eb="8">
      <t>ハジ</t>
    </rPh>
    <rPh sb="12" eb="13">
      <t>ジ</t>
    </rPh>
    <rPh sb="17" eb="19">
      <t>ジカン</t>
    </rPh>
    <rPh sb="22" eb="23">
      <t>ジ</t>
    </rPh>
    <phoneticPr fontId="2"/>
  </si>
  <si>
    <t>LDNCエリアの高値・安値をブレイクしたところにIFO指値注文をする</t>
    <rPh sb="8" eb="10">
      <t>タカネ</t>
    </rPh>
    <rPh sb="11" eb="13">
      <t>ヤスネ</t>
    </rPh>
    <rPh sb="27" eb="29">
      <t>サシネ</t>
    </rPh>
    <rPh sb="29" eb="31">
      <t>チュウモン</t>
    </rPh>
    <phoneticPr fontId="2"/>
  </si>
  <si>
    <t>Ｎo.</t>
    <phoneticPr fontId="2"/>
  </si>
  <si>
    <t>No.</t>
    <phoneticPr fontId="2"/>
  </si>
  <si>
    <t>決済値</t>
    <rPh sb="0" eb="2">
      <t>ケッサイ</t>
    </rPh>
    <rPh sb="2" eb="3">
      <t>チ</t>
    </rPh>
    <phoneticPr fontId="2"/>
  </si>
  <si>
    <t>リミットPIPS</t>
    <phoneticPr fontId="2"/>
  </si>
  <si>
    <t>ストップPIPS</t>
    <phoneticPr fontId="2"/>
  </si>
  <si>
    <t>勝率％</t>
    <rPh sb="0" eb="2">
      <t>ショウリツ</t>
    </rPh>
    <phoneticPr fontId="2"/>
  </si>
  <si>
    <t>勝敗</t>
    <rPh sb="0" eb="2">
      <t>ショウハイ</t>
    </rPh>
    <phoneticPr fontId="2"/>
  </si>
  <si>
    <t>レ</t>
    <phoneticPr fontId="2"/>
  </si>
  <si>
    <t>○×</t>
    <phoneticPr fontId="2"/>
  </si>
  <si>
    <t>Profit</t>
    <phoneticPr fontId="2"/>
  </si>
  <si>
    <t>設定PIPS</t>
    <rPh sb="0" eb="2">
      <t>セッテイ</t>
    </rPh>
    <phoneticPr fontId="2"/>
  </si>
  <si>
    <t>○×</t>
    <phoneticPr fontId="2"/>
  </si>
  <si>
    <t>IF (売り)</t>
    <rPh sb="4" eb="5">
      <t>ウ</t>
    </rPh>
    <phoneticPr fontId="2"/>
  </si>
  <si>
    <t>IF (買い)</t>
    <rPh sb="4" eb="5">
      <t>カ</t>
    </rPh>
    <phoneticPr fontId="2"/>
  </si>
  <si>
    <t>OCO（利確)</t>
    <rPh sb="4" eb="5">
      <t>リ</t>
    </rPh>
    <rPh sb="5" eb="6">
      <t>アキラ</t>
    </rPh>
    <phoneticPr fontId="2"/>
  </si>
  <si>
    <t>OCO(損切り)</t>
    <rPh sb="4" eb="5">
      <t>ソン</t>
    </rPh>
    <rPh sb="5" eb="6">
      <t>キ</t>
    </rPh>
    <phoneticPr fontId="2"/>
  </si>
  <si>
    <t>損切り値</t>
    <rPh sb="0" eb="1">
      <t>ソン</t>
    </rPh>
    <rPh sb="1" eb="2">
      <t>ギ</t>
    </rPh>
    <rPh sb="3" eb="4">
      <t>チ</t>
    </rPh>
    <phoneticPr fontId="2"/>
  </si>
  <si>
    <t>損切値</t>
    <rPh sb="0" eb="1">
      <t>ソン</t>
    </rPh>
    <rPh sb="1" eb="2">
      <t>ギ</t>
    </rPh>
    <rPh sb="2" eb="3">
      <t>チ</t>
    </rPh>
    <phoneticPr fontId="2"/>
  </si>
  <si>
    <t>LDNC時間　：15：00～21:00【夏時間：20：00】</t>
    <rPh sb="4" eb="6">
      <t>ジカン</t>
    </rPh>
    <rPh sb="20" eb="23">
      <t>ナツジカン</t>
    </rPh>
    <phoneticPr fontId="2"/>
  </si>
  <si>
    <t>time</t>
    <phoneticPr fontId="2"/>
  </si>
  <si>
    <t>離</t>
    <rPh sb="0" eb="1">
      <t>ハナ</t>
    </rPh>
    <phoneticPr fontId="2"/>
  </si>
  <si>
    <t>ポジ数</t>
    <rPh sb="2" eb="3">
      <t>スウ</t>
    </rPh>
    <phoneticPr fontId="2"/>
  </si>
  <si>
    <t>LDNC時間：15：00～21:00【夏時間：20：00】</t>
    <rPh sb="4" eb="6">
      <t>ジカン</t>
    </rPh>
    <rPh sb="19" eb="22">
      <t>ナツジカン</t>
    </rPh>
    <phoneticPr fontId="2"/>
  </si>
  <si>
    <t>LDNCエリアの高値・安値をブレイクしたところにIFO（IF-DONE OCO)指値注文をする</t>
    <rPh sb="8" eb="10">
      <t>タカネ</t>
    </rPh>
    <rPh sb="11" eb="13">
      <t>ヤスネ</t>
    </rPh>
    <rPh sb="40" eb="42">
      <t>サシネ</t>
    </rPh>
    <rPh sb="42" eb="44">
      <t>チュウモン</t>
    </rPh>
    <phoneticPr fontId="2"/>
  </si>
  <si>
    <t xml:space="preserve">casbah　Ｈ </t>
    <phoneticPr fontId="2"/>
  </si>
  <si>
    <t xml:space="preserve">casbah　Ｌ </t>
    <phoneticPr fontId="2"/>
  </si>
  <si>
    <t>月　  日</t>
    <rPh sb="0" eb="1">
      <t>ツキ</t>
    </rPh>
    <rPh sb="4" eb="5">
      <t>ヒ</t>
    </rPh>
    <phoneticPr fontId="2"/>
  </si>
  <si>
    <t>曜日</t>
    <rPh sb="0" eb="2">
      <t>ヨウビ</t>
    </rPh>
    <phoneticPr fontId="2"/>
  </si>
  <si>
    <t>勝</t>
    <rPh sb="0" eb="1">
      <t>カチ</t>
    </rPh>
    <phoneticPr fontId="2"/>
  </si>
  <si>
    <t>引</t>
    <rPh sb="0" eb="1">
      <t>ヒ</t>
    </rPh>
    <phoneticPr fontId="2"/>
  </si>
  <si>
    <t xml:space="preserve"> 曜日</t>
    <phoneticPr fontId="2"/>
  </si>
  <si>
    <t>敗</t>
    <rPh sb="0" eb="1">
      <t>ハイ</t>
    </rPh>
    <phoneticPr fontId="2"/>
  </si>
  <si>
    <t>time</t>
  </si>
  <si>
    <t>月  日 曜日</t>
    <rPh sb="0" eb="1">
      <t>ツキ</t>
    </rPh>
    <rPh sb="3" eb="4">
      <t>ヒ</t>
    </rPh>
    <rPh sb="5" eb="7">
      <t>ヨウビ</t>
    </rPh>
    <phoneticPr fontId="2"/>
  </si>
  <si>
    <t xml:space="preserve">LDNC　Ｈ </t>
  </si>
  <si>
    <t xml:space="preserve">LDNC　Ｌ </t>
  </si>
  <si>
    <t>リミットPIPS</t>
  </si>
  <si>
    <t>ストップPIPS</t>
  </si>
  <si>
    <t>○</t>
  </si>
  <si>
    <t>○×</t>
  </si>
  <si>
    <t>×</t>
  </si>
  <si>
    <t>○</t>
    <phoneticPr fontId="2"/>
  </si>
  <si>
    <t>×</t>
    <phoneticPr fontId="2"/>
  </si>
  <si>
    <t>.</t>
    <phoneticPr fontId="2"/>
  </si>
  <si>
    <t>指標でスベって</t>
    <rPh sb="0" eb="2">
      <t>シヒョウ</t>
    </rPh>
    <phoneticPr fontId="2"/>
  </si>
  <si>
    <t>８PIPS</t>
    <phoneticPr fontId="2"/>
  </si>
  <si>
    <t>引き分け</t>
    <rPh sb="0" eb="1">
      <t>ヒ</t>
    </rPh>
    <rPh sb="2" eb="3">
      <t>ワ</t>
    </rPh>
    <phoneticPr fontId="2"/>
  </si>
  <si>
    <t>成り行き</t>
    <rPh sb="0" eb="1">
      <t>ナ</t>
    </rPh>
    <rPh sb="2" eb="3">
      <t>ユ</t>
    </rPh>
    <phoneticPr fontId="2"/>
  </si>
  <si>
    <t xml:space="preserve">LDNC　Ｌ </t>
    <phoneticPr fontId="2"/>
  </si>
  <si>
    <t>-9円スワップ</t>
    <rPh sb="2" eb="3">
      <t>エン</t>
    </rPh>
    <phoneticPr fontId="2"/>
  </si>
  <si>
    <t>-0.001</t>
  </si>
  <si>
    <t>-0.001</t>
    <phoneticPr fontId="2"/>
  </si>
  <si>
    <t>-0.005</t>
  </si>
  <si>
    <t>-0.003</t>
    <phoneticPr fontId="2"/>
  </si>
  <si>
    <t>-0.005</t>
    <phoneticPr fontId="2"/>
  </si>
  <si>
    <t>-0.005</t>
    <phoneticPr fontId="2"/>
  </si>
  <si>
    <t>-0.01</t>
  </si>
  <si>
    <t>-0.01</t>
    <phoneticPr fontId="2"/>
  </si>
  <si>
    <t>NY休場</t>
    <rPh sb="2" eb="4">
      <t>キュウジョウ</t>
    </rPh>
    <phoneticPr fontId="2"/>
  </si>
  <si>
    <t>火・木は順張りにする</t>
    <rPh sb="0" eb="1">
      <t>カ</t>
    </rPh>
    <rPh sb="2" eb="3">
      <t>モク</t>
    </rPh>
    <rPh sb="4" eb="5">
      <t>ジュン</t>
    </rPh>
    <rPh sb="5" eb="6">
      <t>バ</t>
    </rPh>
    <phoneticPr fontId="2"/>
  </si>
  <si>
    <t>順張りも勝ち</t>
    <rPh sb="0" eb="1">
      <t>ジュン</t>
    </rPh>
    <rPh sb="1" eb="2">
      <t>バ</t>
    </rPh>
    <rPh sb="4" eb="5">
      <t>カ</t>
    </rPh>
    <phoneticPr fontId="2"/>
  </si>
  <si>
    <t>成り行き買い</t>
    <rPh sb="0" eb="1">
      <t>ナ</t>
    </rPh>
    <rPh sb="2" eb="3">
      <t>ユ</t>
    </rPh>
    <rPh sb="4" eb="5">
      <t>カ</t>
    </rPh>
    <phoneticPr fontId="2"/>
  </si>
  <si>
    <t>21時に安値更新で</t>
    <rPh sb="2" eb="3">
      <t>ジ</t>
    </rPh>
    <rPh sb="4" eb="6">
      <t>ヤスネ</t>
    </rPh>
    <rPh sb="6" eb="8">
      <t>コウシン</t>
    </rPh>
    <phoneticPr fontId="2"/>
  </si>
  <si>
    <t>-0.01</t>
    <phoneticPr fontId="2"/>
  </si>
  <si>
    <t>-20円</t>
    <rPh sb="3" eb="4">
      <t>エン</t>
    </rPh>
    <phoneticPr fontId="2"/>
  </si>
  <si>
    <t>スワップ</t>
    <phoneticPr fontId="2"/>
  </si>
  <si>
    <t>81.772円</t>
    <rPh sb="6" eb="7">
      <t>エン</t>
    </rPh>
    <phoneticPr fontId="2"/>
  </si>
  <si>
    <t>16210円</t>
    <rPh sb="5" eb="6">
      <t>エン</t>
    </rPh>
    <phoneticPr fontId="2"/>
  </si>
  <si>
    <t>1000通貨</t>
    <rPh sb="4" eb="6">
      <t>ツウカ</t>
    </rPh>
    <phoneticPr fontId="2"/>
  </si>
  <si>
    <t>4140円</t>
    <rPh sb="4" eb="5">
      <t>エン</t>
    </rPh>
    <phoneticPr fontId="2"/>
  </si>
  <si>
    <r>
      <t>エントリーは</t>
    </r>
    <r>
      <rPr>
        <b/>
        <sz val="11"/>
        <color indexed="40"/>
        <rFont val="ＭＳ Ｐゴシック"/>
        <family val="3"/>
        <charset val="128"/>
      </rPr>
      <t>（火・木）</t>
    </r>
    <r>
      <rPr>
        <sz val="11"/>
        <rFont val="ＭＳ Ｐゴシック"/>
        <family val="3"/>
        <charset val="128"/>
      </rPr>
      <t>のみ</t>
    </r>
    <rPh sb="7" eb="8">
      <t>カ</t>
    </rPh>
    <rPh sb="9" eb="10">
      <t>モク</t>
    </rPh>
    <phoneticPr fontId="2"/>
  </si>
  <si>
    <r>
      <rPr>
        <sz val="11"/>
        <color indexed="10"/>
        <rFont val="ＭＳ Ｐゴシック"/>
        <family val="3"/>
        <charset val="128"/>
      </rPr>
      <t>　</t>
    </r>
    <r>
      <rPr>
        <sz val="11"/>
        <color indexed="12"/>
        <rFont val="ＭＳ Ｐゴシック"/>
        <family val="3"/>
        <charset val="128"/>
      </rPr>
      <t>【指値＋8PIPS 損切り-10PIPS】</t>
    </r>
    <r>
      <rPr>
        <sz val="11"/>
        <rFont val="ＭＳ Ｐゴシック"/>
        <family val="3"/>
        <charset val="128"/>
      </rPr>
      <t>とする　</t>
    </r>
    <r>
      <rPr>
        <b/>
        <sz val="11"/>
        <color indexed="40"/>
        <rFont val="ＭＳ Ｐゴシック"/>
        <family val="3"/>
        <charset val="128"/>
      </rPr>
      <t>逆張り手法</t>
    </r>
    <rPh sb="2" eb="4">
      <t>サシネ</t>
    </rPh>
    <rPh sb="11" eb="12">
      <t>ソン</t>
    </rPh>
    <rPh sb="12" eb="13">
      <t>キ</t>
    </rPh>
    <rPh sb="26" eb="27">
      <t>ギャク</t>
    </rPh>
    <rPh sb="27" eb="28">
      <t>バ</t>
    </rPh>
    <rPh sb="29" eb="31">
      <t>シュホウ</t>
    </rPh>
    <phoneticPr fontId="2"/>
  </si>
  <si>
    <t>ショート＝ＡＳＫチャート</t>
    <phoneticPr fontId="2"/>
  </si>
  <si>
    <t>ロング＝ ＢＩＤチャート</t>
    <phoneticPr fontId="2"/>
  </si>
  <si>
    <t>15:09</t>
  </si>
  <si>
    <t>3月30日不成立</t>
    <rPh sb="1" eb="2">
      <t>ガツ</t>
    </rPh>
    <rPh sb="4" eb="5">
      <t>ニチ</t>
    </rPh>
    <rPh sb="5" eb="8">
      <t>フセイリツ</t>
    </rPh>
    <phoneticPr fontId="2"/>
  </si>
  <si>
    <t>3月7日（月）不成立</t>
    <rPh sb="1" eb="2">
      <t>ガツ</t>
    </rPh>
    <rPh sb="3" eb="4">
      <t>ニチ</t>
    </rPh>
    <rPh sb="5" eb="6">
      <t>ゲツ</t>
    </rPh>
    <rPh sb="7" eb="10">
      <t>フセイリツ</t>
    </rPh>
    <phoneticPr fontId="2"/>
  </si>
  <si>
    <t>2/8（月）不成立</t>
    <rPh sb="4" eb="5">
      <t>ゲツ</t>
    </rPh>
    <rPh sb="6" eb="9">
      <t>フセイリツ</t>
    </rPh>
    <phoneticPr fontId="2"/>
  </si>
  <si>
    <t>1/31（月）不成立</t>
    <rPh sb="5" eb="6">
      <t>ゲツ</t>
    </rPh>
    <rPh sb="7" eb="10">
      <t>フセイリツ</t>
    </rPh>
    <phoneticPr fontId="2"/>
  </si>
  <si>
    <t>11/8（月）不成立</t>
    <rPh sb="5" eb="6">
      <t>ゲツ</t>
    </rPh>
    <rPh sb="7" eb="10">
      <t>フセイリツ</t>
    </rPh>
    <phoneticPr fontId="2"/>
  </si>
  <si>
    <t>3月22日（火）不成立</t>
    <rPh sb="1" eb="2">
      <t>ガツ</t>
    </rPh>
    <rPh sb="4" eb="5">
      <t>ニチ</t>
    </rPh>
    <rPh sb="6" eb="7">
      <t>カ</t>
    </rPh>
    <rPh sb="8" eb="11">
      <t>フセイリツ</t>
    </rPh>
    <phoneticPr fontId="2"/>
  </si>
  <si>
    <t>1月27日（木）不成立</t>
    <rPh sb="1" eb="2">
      <t>ガツ</t>
    </rPh>
    <rPh sb="4" eb="5">
      <t>ニチ</t>
    </rPh>
    <rPh sb="6" eb="7">
      <t>モク</t>
    </rPh>
    <rPh sb="8" eb="11">
      <t>フセイリツ</t>
    </rPh>
    <phoneticPr fontId="2"/>
  </si>
  <si>
    <t>勝</t>
  </si>
  <si>
    <t>(火)</t>
  </si>
  <si>
    <t>曜日</t>
  </si>
  <si>
    <t>勝敗</t>
  </si>
  <si>
    <t>データの個数 / 勝敗</t>
  </si>
  <si>
    <t>敗</t>
  </si>
  <si>
    <t>総計</t>
  </si>
  <si>
    <t>(水)</t>
  </si>
  <si>
    <t>(木)</t>
  </si>
  <si>
    <t>(金)</t>
  </si>
  <si>
    <t>LDNC</t>
  </si>
  <si>
    <t>(月)</t>
  </si>
  <si>
    <t>月</t>
    <rPh sb="0" eb="1">
      <t>ツキ</t>
    </rPh>
    <phoneticPr fontId="2"/>
  </si>
  <si>
    <t>火</t>
    <rPh sb="0" eb="1">
      <t>ヒ</t>
    </rPh>
    <phoneticPr fontId="2"/>
  </si>
  <si>
    <t>水</t>
  </si>
  <si>
    <t>木</t>
  </si>
  <si>
    <t>金</t>
  </si>
  <si>
    <t>勝率</t>
    <rPh sb="0" eb="2">
      <t>ショウリツ</t>
    </rPh>
    <phoneticPr fontId="2"/>
  </si>
  <si>
    <t>12/22（水）不成立</t>
    <rPh sb="6" eb="7">
      <t>スイ</t>
    </rPh>
    <rPh sb="8" eb="11">
      <t>フセイリツ</t>
    </rPh>
    <phoneticPr fontId="2"/>
  </si>
  <si>
    <t>協調介入でトレード回避</t>
    <rPh sb="0" eb="2">
      <t>キョウチョウ</t>
    </rPh>
    <rPh sb="2" eb="4">
      <t>カイニュウ</t>
    </rPh>
    <rPh sb="9" eb="11">
      <t>カイヒ</t>
    </rPh>
    <phoneticPr fontId="2"/>
  </si>
  <si>
    <t>3月18日（金）</t>
    <rPh sb="1" eb="2">
      <t>ガツ</t>
    </rPh>
    <rPh sb="4" eb="5">
      <t>ニチ</t>
    </rPh>
    <rPh sb="6" eb="7">
      <t>キン</t>
    </rPh>
    <phoneticPr fontId="2"/>
  </si>
  <si>
    <t>12/14（火）FOMCでトレード回避</t>
    <rPh sb="6" eb="7">
      <t>カ</t>
    </rPh>
    <rPh sb="17" eb="19">
      <t>カイヒ</t>
    </rPh>
    <phoneticPr fontId="2"/>
  </si>
  <si>
    <t>レ</t>
  </si>
  <si>
    <t>No.</t>
  </si>
  <si>
    <t>Profit</t>
  </si>
  <si>
    <t>3月17日（木）不成立</t>
    <rPh sb="1" eb="2">
      <t>ガツ</t>
    </rPh>
    <rPh sb="4" eb="5">
      <t>ニチ</t>
    </rPh>
    <rPh sb="6" eb="7">
      <t>モク</t>
    </rPh>
    <rPh sb="8" eb="11">
      <t>フセイリツ</t>
    </rPh>
    <phoneticPr fontId="2"/>
  </si>
  <si>
    <t>4月11日（月）</t>
    <rPh sb="1" eb="2">
      <t>ガツ</t>
    </rPh>
    <rPh sb="4" eb="5">
      <t>ニチ</t>
    </rPh>
    <rPh sb="6" eb="7">
      <t>ゲツ</t>
    </rPh>
    <phoneticPr fontId="2"/>
  </si>
  <si>
    <t>2万通貨不成立</t>
    <rPh sb="1" eb="2">
      <t>マン</t>
    </rPh>
    <rPh sb="2" eb="4">
      <t>ツウカ</t>
    </rPh>
    <rPh sb="4" eb="7">
      <t>フセイリツ</t>
    </rPh>
    <phoneticPr fontId="2"/>
  </si>
  <si>
    <t>ロング：ASKチャート　ショート：BIDチャート</t>
    <phoneticPr fontId="2"/>
  </si>
  <si>
    <t>4月15日（金）</t>
    <rPh sb="1" eb="2">
      <t>ガツ</t>
    </rPh>
    <rPh sb="4" eb="5">
      <t>ニチ</t>
    </rPh>
    <rPh sb="6" eb="7">
      <t>キン</t>
    </rPh>
    <phoneticPr fontId="2"/>
  </si>
  <si>
    <t>不成立</t>
    <rPh sb="0" eb="3">
      <t>フセイリツ</t>
    </rPh>
    <phoneticPr fontId="2"/>
  </si>
  <si>
    <t>:</t>
    <phoneticPr fontId="2"/>
  </si>
  <si>
    <t>売り×　買い○</t>
    <rPh sb="0" eb="1">
      <t>ウ</t>
    </rPh>
    <rPh sb="4" eb="5">
      <t>カ</t>
    </rPh>
    <phoneticPr fontId="2"/>
  </si>
  <si>
    <r>
      <rPr>
        <b/>
        <sz val="11"/>
        <color indexed="36"/>
        <rFont val="HGP創英角ｺﾞｼｯｸUB"/>
        <family val="3"/>
        <charset val="128"/>
      </rPr>
      <t>ロング：ASKチャート</t>
    </r>
    <r>
      <rPr>
        <b/>
        <sz val="11"/>
        <color indexed="30"/>
        <rFont val="HGP創英角ｺﾞｼｯｸUB"/>
        <family val="3"/>
        <charset val="128"/>
      </rPr>
      <t>　ショート：BIDチャート</t>
    </r>
    <phoneticPr fontId="2"/>
  </si>
  <si>
    <t>4月22日（金）イースター</t>
    <rPh sb="1" eb="2">
      <t>ガツ</t>
    </rPh>
    <rPh sb="4" eb="5">
      <t>ニチ</t>
    </rPh>
    <rPh sb="6" eb="7">
      <t>キン</t>
    </rPh>
    <phoneticPr fontId="2"/>
  </si>
  <si>
    <t>4/27　FOMCでノートレード</t>
    <phoneticPr fontId="2"/>
  </si>
  <si>
    <t>5/6(金）米雇用統計でノートレード</t>
    <rPh sb="4" eb="5">
      <t>キン</t>
    </rPh>
    <rPh sb="6" eb="7">
      <t>ベイ</t>
    </rPh>
    <rPh sb="7" eb="9">
      <t>コヨウ</t>
    </rPh>
    <rPh sb="9" eb="11">
      <t>トウケイ</t>
    </rPh>
    <phoneticPr fontId="2"/>
  </si>
  <si>
    <t>5/16(月）不成立</t>
    <rPh sb="5" eb="6">
      <t>ゲツ</t>
    </rPh>
    <rPh sb="7" eb="10">
      <t>フセイリツ</t>
    </rPh>
    <phoneticPr fontId="2"/>
  </si>
  <si>
    <t>(木）</t>
    <rPh sb="1" eb="2">
      <t>モク</t>
    </rPh>
    <phoneticPr fontId="2"/>
  </si>
  <si>
    <t>(木）</t>
  </si>
  <si>
    <t>5/30(月）英米休場（休み）</t>
    <rPh sb="5" eb="6">
      <t>ゲツ</t>
    </rPh>
    <rPh sb="7" eb="8">
      <t>エイ</t>
    </rPh>
    <rPh sb="8" eb="9">
      <t>ベイ</t>
    </rPh>
    <rPh sb="9" eb="11">
      <t>キュウジョウ</t>
    </rPh>
    <rPh sb="12" eb="13">
      <t>ヤス</t>
    </rPh>
    <phoneticPr fontId="2"/>
  </si>
  <si>
    <t>6/6(月）不成立　ドル円80円割れ</t>
    <rPh sb="4" eb="5">
      <t>ゲツ</t>
    </rPh>
    <rPh sb="6" eb="9">
      <t>フセイリツ</t>
    </rPh>
    <rPh sb="12" eb="13">
      <t>エン</t>
    </rPh>
    <rPh sb="15" eb="16">
      <t>エン</t>
    </rPh>
    <rPh sb="16" eb="17">
      <t>ワ</t>
    </rPh>
    <phoneticPr fontId="2"/>
  </si>
  <si>
    <t>taka</t>
    <phoneticPr fontId="2"/>
  </si>
  <si>
    <t>6/8(水）不成立</t>
    <rPh sb="4" eb="5">
      <t>スイ</t>
    </rPh>
    <rPh sb="6" eb="9">
      <t>フセイリツ</t>
    </rPh>
    <phoneticPr fontId="2"/>
  </si>
  <si>
    <t>(月)</t>
    <phoneticPr fontId="2"/>
  </si>
  <si>
    <t>6/20(月）不成立</t>
    <rPh sb="5" eb="6">
      <t>ゲツ</t>
    </rPh>
    <rPh sb="7" eb="10">
      <t>フセイリツ</t>
    </rPh>
    <phoneticPr fontId="2"/>
  </si>
  <si>
    <t>94ドル</t>
    <phoneticPr fontId="2"/>
  </si>
  <si>
    <t>99.08ドル</t>
    <phoneticPr fontId="2"/>
  </si>
  <si>
    <t>7/4(月）NY休場　取引休み</t>
    <rPh sb="4" eb="5">
      <t>ゲツ</t>
    </rPh>
    <rPh sb="8" eb="10">
      <t>キュウジョウ</t>
    </rPh>
    <rPh sb="11" eb="13">
      <t>トリヒキ</t>
    </rPh>
    <rPh sb="13" eb="14">
      <t>ヤス</t>
    </rPh>
    <phoneticPr fontId="2"/>
  </si>
  <si>
    <t>7/12(火）不成立</t>
    <rPh sb="5" eb="6">
      <t>カ</t>
    </rPh>
    <rPh sb="7" eb="10">
      <t>フセイリツ</t>
    </rPh>
    <phoneticPr fontId="2"/>
  </si>
  <si>
    <t>成り行き</t>
    <rPh sb="0" eb="1">
      <t>ナ</t>
    </rPh>
    <rPh sb="2" eb="3">
      <t>ユ</t>
    </rPh>
    <phoneticPr fontId="2"/>
  </si>
  <si>
    <t>8/9(火）FOMCお休み</t>
    <rPh sb="4" eb="5">
      <t>カ</t>
    </rPh>
    <rPh sb="11" eb="12">
      <t>ヤス</t>
    </rPh>
    <phoneticPr fontId="2"/>
  </si>
  <si>
    <t>8/23休</t>
    <rPh sb="4" eb="5">
      <t>キュウ</t>
    </rPh>
    <phoneticPr fontId="2"/>
  </si>
  <si>
    <t>77.69円で決済（時間切れ5：59）</t>
    <rPh sb="5" eb="6">
      <t>エン</t>
    </rPh>
    <rPh sb="7" eb="9">
      <t>ケッサイ</t>
    </rPh>
    <rPh sb="10" eb="12">
      <t>ジカン</t>
    </rPh>
    <rPh sb="12" eb="13">
      <t>ギ</t>
    </rPh>
    <phoneticPr fontId="2"/>
  </si>
  <si>
    <t>9/26不成立</t>
    <rPh sb="4" eb="7">
      <t>フセイリツ</t>
    </rPh>
    <phoneticPr fontId="2"/>
  </si>
  <si>
    <t>10/10不成立</t>
    <rPh sb="5" eb="8">
      <t>フセイリツ</t>
    </rPh>
    <phoneticPr fontId="2"/>
  </si>
  <si>
    <t>10/11両建て○</t>
    <rPh sb="5" eb="7">
      <t>リョウダ</t>
    </rPh>
    <phoneticPr fontId="2"/>
  </si>
  <si>
    <t>入力ミスで翌日成行で利確</t>
    <rPh sb="0" eb="2">
      <t>ニュウリョク</t>
    </rPh>
    <rPh sb="5" eb="7">
      <t>ヨクジツ</t>
    </rPh>
    <rPh sb="7" eb="8">
      <t>ナ</t>
    </rPh>
    <rPh sb="8" eb="9">
      <t>イ</t>
    </rPh>
    <rPh sb="10" eb="11">
      <t>リ</t>
    </rPh>
    <rPh sb="11" eb="12">
      <t>アキラ</t>
    </rPh>
    <phoneticPr fontId="2"/>
  </si>
  <si>
    <t>j時間切れ＋３００円</t>
    <rPh sb="1" eb="3">
      <t>ジカン</t>
    </rPh>
    <rPh sb="3" eb="4">
      <t>ギ</t>
    </rPh>
    <rPh sb="9" eb="10">
      <t>エン</t>
    </rPh>
    <phoneticPr fontId="2"/>
  </si>
  <si>
    <t>11/14（月）不成立</t>
    <rPh sb="6" eb="7">
      <t>ゲツ</t>
    </rPh>
    <rPh sb="8" eb="11">
      <t>フセイリツ</t>
    </rPh>
    <phoneticPr fontId="2"/>
  </si>
  <si>
    <t>11/15（火）カスバ不成立</t>
    <rPh sb="6" eb="7">
      <t>カ</t>
    </rPh>
    <rPh sb="11" eb="14">
      <t>フセイリツ</t>
    </rPh>
    <phoneticPr fontId="2"/>
  </si>
  <si>
    <t>76.84</t>
    <phoneticPr fontId="2"/>
  </si>
  <si>
    <t>12/26(月）クリスマス明け休場</t>
    <rPh sb="6" eb="7">
      <t>ゲツ</t>
    </rPh>
    <rPh sb="13" eb="14">
      <t>ア</t>
    </rPh>
    <rPh sb="15" eb="17">
      <t>キュウジョウ</t>
    </rPh>
    <phoneticPr fontId="2"/>
  </si>
  <si>
    <t>○</t>
    <phoneticPr fontId="2"/>
  </si>
  <si>
    <t>トレードは火曜日のみ（2011）</t>
    <rPh sb="5" eb="8">
      <t>カヨウビ</t>
    </rPh>
    <phoneticPr fontId="2"/>
  </si>
  <si>
    <t>トレードは月曜日のみ（時々火曜日）2011</t>
    <rPh sb="5" eb="8">
      <t>ゲツヨウビ</t>
    </rPh>
    <rPh sb="11" eb="13">
      <t>トキドキ</t>
    </rPh>
    <rPh sb="13" eb="16">
      <t>カヨウビ</t>
    </rPh>
    <phoneticPr fontId="2"/>
  </si>
  <si>
    <t>1.9(月）取引なし</t>
    <rPh sb="4" eb="5">
      <t>ゲツ</t>
    </rPh>
    <rPh sb="6" eb="8">
      <t>トリヒキ</t>
    </rPh>
    <phoneticPr fontId="2"/>
  </si>
  <si>
    <t>ストップPIPS</t>
    <phoneticPr fontId="2"/>
  </si>
  <si>
    <t>成り行きショート</t>
    <rPh sb="0" eb="1">
      <t>ナ</t>
    </rPh>
    <rPh sb="2" eb="3">
      <t>ユ</t>
    </rPh>
    <phoneticPr fontId="2"/>
  </si>
  <si>
    <t>○</t>
    <phoneticPr fontId="2"/>
  </si>
  <si>
    <t>2月２０日（月）取引なし</t>
    <rPh sb="1" eb="2">
      <t>ガツ</t>
    </rPh>
    <rPh sb="4" eb="5">
      <t>ニチ</t>
    </rPh>
    <rPh sb="6" eb="7">
      <t>ゲツ</t>
    </rPh>
    <rPh sb="8" eb="10">
      <t>トリヒキ</t>
    </rPh>
    <phoneticPr fontId="2"/>
  </si>
  <si>
    <t xml:space="preserve">LDNC　Ｌ </t>
    <phoneticPr fontId="2"/>
  </si>
  <si>
    <t>79.662(21:00)</t>
    <phoneticPr fontId="2"/>
  </si>
</sst>
</file>

<file path=xl/styles.xml><?xml version="1.0" encoding="utf-8"?>
<styleSheet xmlns="http://schemas.openxmlformats.org/spreadsheetml/2006/main">
  <numFmts count="3">
    <numFmt numFmtId="176" formatCode="#,##0.0;[Red]\-#,##0.0"/>
    <numFmt numFmtId="177" formatCode="0.0_ "/>
    <numFmt numFmtId="178" formatCode="0.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2"/>
      <name val="ＭＳ Ｐゴシック"/>
      <family val="3"/>
      <charset val="128"/>
    </font>
    <font>
      <b/>
      <sz val="11"/>
      <color indexed="12"/>
      <name val="ＭＳ Ｐゴシック"/>
      <family val="3"/>
      <charset val="128"/>
    </font>
    <font>
      <b/>
      <sz val="10"/>
      <color indexed="12"/>
      <name val="HGPｺﾞｼｯｸE"/>
      <family val="3"/>
      <charset val="128"/>
    </font>
    <font>
      <sz val="9"/>
      <name val="ＭＳ Ｐゴシック"/>
      <family val="3"/>
      <charset val="128"/>
    </font>
    <font>
      <b/>
      <sz val="10"/>
      <name val="ＭＳ Ｐゴシック"/>
      <family val="3"/>
      <charset val="128"/>
    </font>
    <font>
      <sz val="11"/>
      <name val="ＭＳ Ｐゴシック"/>
      <family val="3"/>
      <charset val="128"/>
    </font>
    <font>
      <b/>
      <sz val="11"/>
      <color indexed="12"/>
      <name val="HG創英角ﾎﾟｯﾌﾟ体"/>
      <family val="3"/>
      <charset val="128"/>
    </font>
    <font>
      <sz val="11"/>
      <color indexed="10"/>
      <name val="ＭＳ Ｐゴシック"/>
      <family val="3"/>
      <charset val="128"/>
    </font>
    <font>
      <b/>
      <sz val="10"/>
      <color indexed="12"/>
      <name val="ＭＳ Ｐゴシック"/>
      <family val="3"/>
      <charset val="128"/>
    </font>
    <font>
      <sz val="8"/>
      <name val="ＭＳ Ｐゴシック"/>
      <family val="3"/>
      <charset val="128"/>
    </font>
    <font>
      <b/>
      <sz val="10"/>
      <color indexed="8"/>
      <name val="ＭＳ Ｐゴシック"/>
      <family val="3"/>
      <charset val="128"/>
    </font>
    <font>
      <b/>
      <sz val="11"/>
      <name val="ＭＳ Ｐゴシック"/>
      <family val="3"/>
      <charset val="128"/>
    </font>
    <font>
      <b/>
      <sz val="11"/>
      <color indexed="48"/>
      <name val="ＭＳ Ｐゴシック"/>
      <family val="3"/>
      <charset val="128"/>
    </font>
    <font>
      <b/>
      <sz val="14"/>
      <color indexed="12"/>
      <name val="HG創英角ﾎﾟｯﾌﾟ体"/>
      <family val="3"/>
      <charset val="128"/>
    </font>
    <font>
      <b/>
      <sz val="16"/>
      <color indexed="12"/>
      <name val="HG創英角ﾎﾟｯﾌﾟ体"/>
      <family val="3"/>
      <charset val="128"/>
    </font>
    <font>
      <b/>
      <sz val="11"/>
      <color indexed="30"/>
      <name val="ＭＳ Ｐゴシック"/>
      <family val="3"/>
      <charset val="128"/>
    </font>
    <font>
      <sz val="11"/>
      <color indexed="12"/>
      <name val="ＭＳ Ｐゴシック"/>
      <family val="3"/>
      <charset val="128"/>
    </font>
    <font>
      <b/>
      <sz val="24"/>
      <name val="ＭＳ Ｐゴシック"/>
      <family val="3"/>
      <charset val="128"/>
    </font>
    <font>
      <b/>
      <sz val="11"/>
      <color indexed="40"/>
      <name val="ＭＳ Ｐゴシック"/>
      <family val="3"/>
      <charset val="128"/>
    </font>
    <font>
      <b/>
      <sz val="20"/>
      <name val="ＭＳ Ｐゴシック"/>
      <family val="3"/>
      <charset val="128"/>
    </font>
    <font>
      <sz val="20"/>
      <name val="ＭＳ Ｐゴシック"/>
      <family val="3"/>
      <charset val="128"/>
    </font>
    <font>
      <sz val="11"/>
      <color indexed="18"/>
      <name val="ＭＳ Ｐゴシック"/>
      <family val="3"/>
      <charset val="128"/>
    </font>
    <font>
      <b/>
      <sz val="11"/>
      <color indexed="40"/>
      <name val="ＭＳ Ｐゴシック"/>
      <family val="3"/>
      <charset val="128"/>
    </font>
    <font>
      <b/>
      <sz val="11"/>
      <color indexed="36"/>
      <name val="ＭＳ Ｐゴシック"/>
      <family val="3"/>
      <charset val="128"/>
    </font>
    <font>
      <sz val="18"/>
      <color indexed="30"/>
      <name val="ＭＳ Ｐゴシック"/>
      <family val="3"/>
      <charset val="128"/>
    </font>
    <font>
      <b/>
      <sz val="11"/>
      <color indexed="40"/>
      <name val="ＭＳ Ｐゴシック"/>
      <family val="3"/>
      <charset val="128"/>
    </font>
    <font>
      <b/>
      <sz val="11"/>
      <color indexed="30"/>
      <name val="ＭＳ Ｐゴシック"/>
      <family val="3"/>
      <charset val="128"/>
    </font>
    <font>
      <b/>
      <sz val="10"/>
      <color indexed="40"/>
      <name val="ＭＳ Ｐゴシック"/>
      <family val="3"/>
      <charset val="128"/>
    </font>
    <font>
      <b/>
      <sz val="11"/>
      <color indexed="10"/>
      <name val="ＭＳ Ｐゴシック"/>
      <family val="3"/>
      <charset val="128"/>
    </font>
    <font>
      <b/>
      <sz val="11"/>
      <color indexed="18"/>
      <name val="ＭＳ Ｐゴシック"/>
      <family val="3"/>
      <charset val="128"/>
    </font>
    <font>
      <b/>
      <sz val="10"/>
      <color indexed="36"/>
      <name val="ＭＳ Ｐゴシック"/>
      <family val="3"/>
      <charset val="128"/>
    </font>
    <font>
      <b/>
      <sz val="11"/>
      <color indexed="30"/>
      <name val="HGP創英角ｺﾞｼｯｸUB"/>
      <family val="3"/>
      <charset val="128"/>
    </font>
    <font>
      <b/>
      <sz val="11"/>
      <color indexed="36"/>
      <name val="HGP創英角ｺﾞｼｯｸUB"/>
      <family val="3"/>
      <charset val="128"/>
    </font>
    <font>
      <sz val="11"/>
      <color rgb="FF00B0F0"/>
      <name val="ＭＳ Ｐゴシック"/>
      <family val="3"/>
      <charset val="128"/>
    </font>
    <font>
      <b/>
      <sz val="11"/>
      <color rgb="FF7030A0"/>
      <name val="ＭＳ Ｐゴシック"/>
      <family val="3"/>
      <charset val="128"/>
    </font>
    <font>
      <sz val="12"/>
      <color indexed="30"/>
      <name val="ＭＳ Ｐゴシック"/>
      <family val="3"/>
      <charset val="128"/>
    </font>
    <font>
      <b/>
      <sz val="10"/>
      <color theme="1"/>
      <name val="ＭＳ Ｐゴシック"/>
      <family val="3"/>
      <charset val="128"/>
    </font>
    <font>
      <sz val="11"/>
      <color rgb="FF0070C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51"/>
        <bgColor indexed="64"/>
      </patternFill>
    </fill>
    <fill>
      <patternFill patternType="solid">
        <fgColor rgb="FFFF99FF"/>
        <bgColor indexed="64"/>
      </patternFill>
    </fill>
    <fill>
      <patternFill patternType="solid">
        <fgColor rgb="FFFFFF00"/>
        <bgColor indexed="64"/>
      </patternFill>
    </fill>
    <fill>
      <patternFill patternType="solid">
        <fgColor rgb="FF00B0F0"/>
        <bgColor indexed="64"/>
      </patternFill>
    </fill>
  </fills>
  <borders count="5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5"/>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8"/>
      </top>
      <bottom style="thin">
        <color indexed="64"/>
      </bottom>
      <diagonal/>
    </border>
    <border>
      <left/>
      <right/>
      <top style="thin">
        <color indexed="23"/>
      </top>
      <bottom/>
      <diagonal/>
    </border>
    <border>
      <left/>
      <right/>
      <top style="thin">
        <color indexed="23"/>
      </top>
      <bottom style="medium">
        <color indexed="23"/>
      </bottom>
      <diagonal/>
    </border>
    <border>
      <left/>
      <right/>
      <top style="medium">
        <color indexed="23"/>
      </top>
      <bottom style="medium">
        <color indexed="23"/>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3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2" borderId="9" xfId="0" applyFont="1" applyFill="1" applyBorder="1" applyAlignment="1">
      <alignment horizontal="center"/>
    </xf>
    <xf numFmtId="0" fontId="4" fillId="0" borderId="0" xfId="0" applyFont="1"/>
    <xf numFmtId="0" fontId="6" fillId="3" borderId="10" xfId="0" applyFont="1" applyFill="1" applyBorder="1" applyAlignment="1">
      <alignment horizontal="center"/>
    </xf>
    <xf numFmtId="0" fontId="0" fillId="0" borderId="0" xfId="0" applyBorder="1" applyAlignment="1">
      <alignment horizontal="left"/>
    </xf>
    <xf numFmtId="0" fontId="5" fillId="0" borderId="0" xfId="0" applyFont="1" applyAlignment="1"/>
    <xf numFmtId="0" fontId="7" fillId="0" borderId="0" xfId="0" applyFont="1" applyAlignment="1">
      <alignment horizontal="center"/>
    </xf>
    <xf numFmtId="0" fontId="6" fillId="4" borderId="11" xfId="0" applyFont="1" applyFill="1" applyBorder="1" applyAlignment="1">
      <alignment horizontal="center"/>
    </xf>
    <xf numFmtId="0" fontId="4" fillId="0" borderId="3" xfId="0" applyFont="1" applyFill="1" applyBorder="1"/>
    <xf numFmtId="0" fontId="4" fillId="0" borderId="7" xfId="0" applyFont="1" applyFill="1" applyBorder="1"/>
    <xf numFmtId="0" fontId="8" fillId="5" borderId="12" xfId="0" applyFont="1" applyFill="1" applyBorder="1" applyAlignment="1">
      <alignment horizontal="center"/>
    </xf>
    <xf numFmtId="0" fontId="9" fillId="0" borderId="13" xfId="0" applyFont="1" applyBorder="1"/>
    <xf numFmtId="0" fontId="8" fillId="3" borderId="14" xfId="0" applyFont="1" applyFill="1" applyBorder="1" applyAlignment="1">
      <alignment horizontal="center"/>
    </xf>
    <xf numFmtId="0" fontId="8" fillId="4" borderId="12" xfId="0" applyFont="1" applyFill="1" applyBorder="1" applyAlignment="1">
      <alignment horizontal="center"/>
    </xf>
    <xf numFmtId="0" fontId="9" fillId="0" borderId="6" xfId="0" applyFont="1" applyBorder="1"/>
    <xf numFmtId="0" fontId="10" fillId="0" borderId="0" xfId="0" applyFont="1" applyAlignment="1"/>
    <xf numFmtId="0" fontId="1" fillId="0" borderId="13" xfId="0" applyFont="1" applyBorder="1"/>
    <xf numFmtId="0" fontId="6" fillId="2" borderId="11" xfId="0" applyFont="1" applyFill="1" applyBorder="1" applyAlignment="1">
      <alignment horizontal="center"/>
    </xf>
    <xf numFmtId="0" fontId="3" fillId="6" borderId="9" xfId="0" applyFont="1" applyFill="1" applyBorder="1" applyAlignment="1">
      <alignment horizontal="center"/>
    </xf>
    <xf numFmtId="0" fontId="6" fillId="6" borderId="10" xfId="0" applyFont="1" applyFill="1" applyBorder="1" applyAlignment="1">
      <alignment horizontal="center"/>
    </xf>
    <xf numFmtId="0" fontId="13" fillId="2" borderId="11" xfId="0" applyFont="1" applyFill="1" applyBorder="1" applyAlignment="1">
      <alignment horizontal="center"/>
    </xf>
    <xf numFmtId="0" fontId="7" fillId="0" borderId="15" xfId="0" applyFont="1" applyBorder="1" applyAlignment="1"/>
    <xf numFmtId="0" fontId="9" fillId="0" borderId="13" xfId="0" applyFont="1" applyBorder="1" applyAlignment="1">
      <alignment horizontal="center"/>
    </xf>
    <xf numFmtId="0" fontId="14" fillId="4" borderId="16" xfId="0" applyFont="1" applyFill="1" applyBorder="1" applyAlignment="1">
      <alignment horizontal="center"/>
    </xf>
    <xf numFmtId="0" fontId="8" fillId="6" borderId="17" xfId="0" applyFont="1" applyFill="1" applyBorder="1" applyAlignment="1">
      <alignment horizontal="center"/>
    </xf>
    <xf numFmtId="0" fontId="8" fillId="6" borderId="16" xfId="0" applyFont="1" applyFill="1" applyBorder="1" applyAlignment="1">
      <alignment horizontal="center"/>
    </xf>
    <xf numFmtId="0" fontId="8" fillId="6" borderId="18" xfId="0" applyFont="1" applyFill="1" applyBorder="1" applyAlignment="1">
      <alignment horizontal="center"/>
    </xf>
    <xf numFmtId="0" fontId="15" fillId="6" borderId="19" xfId="0" applyFont="1" applyFill="1" applyBorder="1" applyAlignment="1">
      <alignment horizontal="center"/>
    </xf>
    <xf numFmtId="0" fontId="8" fillId="7" borderId="16" xfId="0" applyFont="1" applyFill="1" applyBorder="1" applyAlignment="1">
      <alignment horizontal="center"/>
    </xf>
    <xf numFmtId="0" fontId="8" fillId="5" borderId="14" xfId="0" applyFont="1" applyFill="1" applyBorder="1" applyAlignment="1">
      <alignment horizontal="center"/>
    </xf>
    <xf numFmtId="0" fontId="13" fillId="6" borderId="11" xfId="0" applyFont="1" applyFill="1" applyBorder="1" applyAlignment="1">
      <alignment horizontal="center"/>
    </xf>
    <xf numFmtId="0" fontId="9" fillId="0" borderId="13" xfId="0" quotePrefix="1" applyFont="1" applyBorder="1" applyAlignment="1">
      <alignment horizontal="center"/>
    </xf>
    <xf numFmtId="0" fontId="14" fillId="2" borderId="16" xfId="0" applyFont="1" applyFill="1" applyBorder="1" applyAlignment="1">
      <alignment horizontal="center"/>
    </xf>
    <xf numFmtId="0" fontId="12" fillId="2" borderId="12" xfId="0" applyFont="1" applyFill="1" applyBorder="1" applyAlignment="1">
      <alignment horizontal="center"/>
    </xf>
    <xf numFmtId="0" fontId="4" fillId="0" borderId="20" xfId="0" applyFont="1" applyFill="1" applyBorder="1"/>
    <xf numFmtId="0" fontId="4" fillId="0" borderId="0" xfId="0" applyFont="1" applyFill="1" applyBorder="1"/>
    <xf numFmtId="0" fontId="0" fillId="0" borderId="0"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38" fontId="5" fillId="0" borderId="0" xfId="2" applyFont="1" applyAlignment="1"/>
    <xf numFmtId="38" fontId="7" fillId="0" borderId="0" xfId="2" applyFont="1" applyBorder="1" applyAlignment="1"/>
    <xf numFmtId="38" fontId="12" fillId="8" borderId="18" xfId="2" applyFont="1" applyFill="1" applyBorder="1" applyAlignment="1">
      <alignment horizontal="center"/>
    </xf>
    <xf numFmtId="38" fontId="0" fillId="0" borderId="0" xfId="2" applyFont="1"/>
    <xf numFmtId="0" fontId="0" fillId="0" borderId="8" xfId="0" applyBorder="1" applyAlignment="1">
      <alignment horizontal="center"/>
    </xf>
    <xf numFmtId="0" fontId="0" fillId="0" borderId="22" xfId="0" applyBorder="1" applyAlignment="1">
      <alignment horizontal="center"/>
    </xf>
    <xf numFmtId="0" fontId="7" fillId="0" borderId="0" xfId="0" applyFont="1" applyBorder="1" applyAlignment="1">
      <alignment horizontal="right"/>
    </xf>
    <xf numFmtId="0" fontId="1" fillId="0" borderId="23" xfId="0" applyFont="1" applyBorder="1"/>
    <xf numFmtId="0" fontId="0" fillId="0" borderId="24" xfId="0" applyBorder="1"/>
    <xf numFmtId="56" fontId="0" fillId="0" borderId="3" xfId="0" applyNumberFormat="1" applyBorder="1"/>
    <xf numFmtId="14" fontId="0" fillId="0" borderId="25" xfId="0" applyNumberFormat="1" applyBorder="1"/>
    <xf numFmtId="0" fontId="0" fillId="0" borderId="25" xfId="0" applyBorder="1" applyAlignment="1">
      <alignment horizontal="center"/>
    </xf>
    <xf numFmtId="0" fontId="6" fillId="4" borderId="16" xfId="0" applyFont="1" applyFill="1" applyBorder="1" applyAlignment="1">
      <alignment horizontal="center"/>
    </xf>
    <xf numFmtId="38" fontId="6" fillId="3" borderId="26" xfId="2" applyFont="1" applyFill="1" applyBorder="1" applyAlignment="1">
      <alignment horizontal="center"/>
    </xf>
    <xf numFmtId="38" fontId="12" fillId="8" borderId="27" xfId="2" applyFont="1" applyFill="1" applyBorder="1" applyAlignment="1">
      <alignment horizontal="center"/>
    </xf>
    <xf numFmtId="0" fontId="8" fillId="2" borderId="28" xfId="0" applyFont="1" applyFill="1" applyBorder="1" applyAlignment="1">
      <alignment horizontal="center"/>
    </xf>
    <xf numFmtId="0" fontId="9" fillId="0" borderId="29" xfId="0" applyFont="1" applyBorder="1" applyAlignment="1">
      <alignment horizontal="center"/>
    </xf>
    <xf numFmtId="0" fontId="8" fillId="2" borderId="30" xfId="0" applyFont="1" applyFill="1" applyBorder="1" applyAlignment="1">
      <alignment horizontal="center"/>
    </xf>
    <xf numFmtId="0" fontId="9" fillId="0" borderId="31" xfId="0" applyFont="1" applyBorder="1" applyAlignment="1">
      <alignment horizontal="center"/>
    </xf>
    <xf numFmtId="38" fontId="4" fillId="0" borderId="32" xfId="2" applyFont="1" applyFill="1" applyBorder="1"/>
    <xf numFmtId="38" fontId="4" fillId="0" borderId="21" xfId="2" applyFont="1" applyFill="1" applyBorder="1"/>
    <xf numFmtId="0" fontId="6" fillId="3" borderId="26" xfId="0" applyFont="1" applyFill="1" applyBorder="1" applyAlignment="1">
      <alignment horizontal="center"/>
    </xf>
    <xf numFmtId="0" fontId="4" fillId="0" borderId="1" xfId="0" applyFont="1" applyFill="1" applyBorder="1"/>
    <xf numFmtId="0" fontId="17" fillId="0" borderId="0" xfId="0" applyFont="1" applyAlignment="1"/>
    <xf numFmtId="0" fontId="5" fillId="0" borderId="0" xfId="0" applyFont="1"/>
    <xf numFmtId="20" fontId="0" fillId="0" borderId="3" xfId="0" applyNumberFormat="1" applyBorder="1"/>
    <xf numFmtId="20" fontId="0" fillId="0" borderId="7" xfId="0" applyNumberFormat="1" applyBorder="1"/>
    <xf numFmtId="0" fontId="14" fillId="3" borderId="26" xfId="0" applyFont="1" applyFill="1" applyBorder="1" applyAlignment="1">
      <alignment horizontal="center"/>
    </xf>
    <xf numFmtId="0" fontId="5" fillId="0" borderId="0" xfId="0" applyFont="1" applyAlignment="1">
      <alignment horizontal="center"/>
    </xf>
    <xf numFmtId="0" fontId="7" fillId="0" borderId="0" xfId="0" applyFont="1" applyBorder="1" applyAlignment="1">
      <alignment horizontal="center"/>
    </xf>
    <xf numFmtId="0" fontId="4" fillId="0" borderId="2" xfId="0" quotePrefix="1" applyFont="1" applyFill="1" applyBorder="1" applyAlignment="1">
      <alignment horizontal="center"/>
    </xf>
    <xf numFmtId="0" fontId="4" fillId="0" borderId="24" xfId="0" quotePrefix="1" applyFont="1" applyFill="1" applyBorder="1" applyAlignment="1">
      <alignment horizontal="center"/>
    </xf>
    <xf numFmtId="0" fontId="18" fillId="0" borderId="0" xfId="0" applyFont="1" applyAlignment="1"/>
    <xf numFmtId="0" fontId="15" fillId="2" borderId="16" xfId="0" applyFont="1" applyFill="1" applyBorder="1" applyAlignment="1">
      <alignment horizontal="center"/>
    </xf>
    <xf numFmtId="0" fontId="12" fillId="6" borderId="14" xfId="0" applyFont="1" applyFill="1" applyBorder="1" applyAlignment="1">
      <alignment horizontal="center"/>
    </xf>
    <xf numFmtId="0" fontId="14" fillId="6" borderId="26" xfId="0" applyFont="1" applyFill="1" applyBorder="1" applyAlignment="1">
      <alignment horizontal="center"/>
    </xf>
    <xf numFmtId="0" fontId="8" fillId="6" borderId="19" xfId="0" applyFont="1" applyFill="1" applyBorder="1" applyAlignment="1">
      <alignment horizontal="center"/>
    </xf>
    <xf numFmtId="38" fontId="6" fillId="8" borderId="33" xfId="2" applyFont="1" applyFill="1" applyBorder="1" applyAlignment="1">
      <alignment horizontal="center"/>
    </xf>
    <xf numFmtId="38" fontId="6" fillId="8" borderId="34" xfId="2" applyFont="1" applyFill="1" applyBorder="1" applyAlignment="1">
      <alignment horizontal="center"/>
    </xf>
    <xf numFmtId="0" fontId="6" fillId="2" borderId="16" xfId="0" applyFont="1" applyFill="1" applyBorder="1" applyAlignment="1">
      <alignment horizontal="center"/>
    </xf>
    <xf numFmtId="0" fontId="6" fillId="6" borderId="26" xfId="0" applyFont="1" applyFill="1" applyBorder="1" applyAlignment="1">
      <alignment horizontal="center"/>
    </xf>
    <xf numFmtId="0" fontId="4" fillId="0" borderId="2" xfId="0" quotePrefix="1" applyFont="1" applyFill="1" applyBorder="1" applyAlignment="1">
      <alignment horizontal="right"/>
    </xf>
    <xf numFmtId="0" fontId="4" fillId="0" borderId="8" xfId="0" quotePrefix="1" applyFont="1" applyFill="1" applyBorder="1" applyAlignment="1">
      <alignment horizontal="right"/>
    </xf>
    <xf numFmtId="0" fontId="0" fillId="0" borderId="23" xfId="0" quotePrefix="1" applyBorder="1" applyAlignment="1">
      <alignment horizontal="center"/>
    </xf>
    <xf numFmtId="0" fontId="20" fillId="0" borderId="0" xfId="0" applyFont="1"/>
    <xf numFmtId="177" fontId="0" fillId="0" borderId="1" xfId="0" applyNumberFormat="1" applyFill="1" applyBorder="1"/>
    <xf numFmtId="0" fontId="0" fillId="6" borderId="26" xfId="0" applyFill="1" applyBorder="1"/>
    <xf numFmtId="0" fontId="0" fillId="0" borderId="0" xfId="0" applyFill="1"/>
    <xf numFmtId="38" fontId="0" fillId="0" borderId="0" xfId="2" applyFont="1" applyFill="1"/>
    <xf numFmtId="176" fontId="0" fillId="0" borderId="0" xfId="2" applyNumberFormat="1" applyFont="1" applyBorder="1" applyAlignment="1"/>
    <xf numFmtId="176" fontId="0" fillId="0" borderId="0" xfId="2" applyNumberFormat="1" applyFont="1" applyAlignment="1"/>
    <xf numFmtId="176" fontId="8" fillId="6" borderId="16" xfId="2" applyNumberFormat="1" applyFont="1" applyFill="1" applyBorder="1" applyAlignment="1">
      <alignment horizontal="center"/>
    </xf>
    <xf numFmtId="176" fontId="0" fillId="0" borderId="1" xfId="2" applyNumberFormat="1" applyFont="1" applyFill="1" applyBorder="1" applyAlignment="1"/>
    <xf numFmtId="0" fontId="0" fillId="0" borderId="21" xfId="0" applyFill="1" applyBorder="1" applyAlignment="1">
      <alignment horizontal="center"/>
    </xf>
    <xf numFmtId="176" fontId="0" fillId="0" borderId="8" xfId="2" applyNumberFormat="1" applyFont="1" applyFill="1" applyBorder="1" applyAlignment="1"/>
    <xf numFmtId="0" fontId="7" fillId="0" borderId="0" xfId="0" applyFont="1"/>
    <xf numFmtId="38" fontId="4" fillId="0" borderId="22" xfId="2" applyFont="1" applyFill="1" applyBorder="1"/>
    <xf numFmtId="0" fontId="0" fillId="0" borderId="0" xfId="0" quotePrefix="1"/>
    <xf numFmtId="0" fontId="0" fillId="0" borderId="35" xfId="0" applyBorder="1"/>
    <xf numFmtId="0" fontId="4" fillId="0" borderId="36" xfId="0" applyFont="1" applyFill="1" applyBorder="1"/>
    <xf numFmtId="0" fontId="0" fillId="0" borderId="21" xfId="0" applyFont="1" applyBorder="1" applyAlignment="1">
      <alignment horizontal="center"/>
    </xf>
    <xf numFmtId="0" fontId="0" fillId="0" borderId="25" xfId="0" applyFont="1" applyBorder="1" applyAlignment="1">
      <alignment horizontal="center"/>
    </xf>
    <xf numFmtId="0" fontId="4" fillId="0" borderId="0" xfId="0" applyFont="1" applyAlignment="1">
      <alignment horizontal="left"/>
    </xf>
    <xf numFmtId="0" fontId="0" fillId="0" borderId="23" xfId="0" applyBorder="1"/>
    <xf numFmtId="0" fontId="8" fillId="9" borderId="25" xfId="0" applyFont="1" applyFill="1" applyBorder="1" applyAlignment="1">
      <alignment horizontal="center"/>
    </xf>
    <xf numFmtId="0" fontId="0" fillId="9" borderId="0" xfId="0" applyFill="1"/>
    <xf numFmtId="0" fontId="0" fillId="0" borderId="4" xfId="0" applyFill="1" applyBorder="1"/>
    <xf numFmtId="0" fontId="0" fillId="0" borderId="5" xfId="0" applyFill="1" applyBorder="1"/>
    <xf numFmtId="0" fontId="0" fillId="0" borderId="6" xfId="0" applyFill="1" applyBorder="1"/>
    <xf numFmtId="0" fontId="25" fillId="0" borderId="35" xfId="0" applyFont="1" applyBorder="1" applyAlignment="1"/>
    <xf numFmtId="0" fontId="25" fillId="0" borderId="0" xfId="0" applyFont="1" applyAlignment="1"/>
    <xf numFmtId="0" fontId="26" fillId="0" borderId="0" xfId="0" applyFont="1" applyFill="1"/>
    <xf numFmtId="0" fontId="26" fillId="0" borderId="0" xfId="0" applyFont="1" applyAlignment="1">
      <alignment horizontal="center"/>
    </xf>
    <xf numFmtId="0" fontId="0" fillId="0" borderId="1" xfId="0" applyFill="1" applyBorder="1"/>
    <xf numFmtId="0" fontId="0" fillId="0" borderId="8" xfId="0" applyFill="1" applyBorder="1"/>
    <xf numFmtId="0" fontId="0" fillId="0" borderId="22" xfId="0" applyFill="1" applyBorder="1" applyAlignment="1">
      <alignment horizontal="center"/>
    </xf>
    <xf numFmtId="176" fontId="9" fillId="0" borderId="1" xfId="2" applyNumberFormat="1" applyFont="1" applyFill="1" applyBorder="1" applyAlignment="1"/>
    <xf numFmtId="176" fontId="9" fillId="0" borderId="8" xfId="2" applyNumberFormat="1" applyFont="1" applyFill="1" applyBorder="1" applyAlignment="1"/>
    <xf numFmtId="0" fontId="1" fillId="0" borderId="13" xfId="0" applyFont="1" applyFill="1" applyBorder="1"/>
    <xf numFmtId="0" fontId="0" fillId="0" borderId="2" xfId="0" applyFill="1" applyBorder="1"/>
    <xf numFmtId="0" fontId="1" fillId="0" borderId="23" xfId="0" applyFont="1" applyFill="1" applyBorder="1"/>
    <xf numFmtId="0" fontId="0" fillId="0" borderId="24" xfId="0" applyFill="1" applyBorder="1"/>
    <xf numFmtId="0" fontId="23" fillId="9" borderId="35" xfId="0" applyFont="1" applyFill="1" applyBorder="1" applyAlignment="1"/>
    <xf numFmtId="0" fontId="23" fillId="9" borderId="0" xfId="0" applyFont="1" applyFill="1" applyBorder="1" applyAlignment="1"/>
    <xf numFmtId="0" fontId="24" fillId="9" borderId="0" xfId="0" applyFont="1" applyFill="1"/>
    <xf numFmtId="0" fontId="24" fillId="9" borderId="0" xfId="0" applyFont="1" applyFill="1" applyAlignment="1"/>
    <xf numFmtId="20" fontId="0" fillId="0" borderId="3" xfId="0" applyNumberFormat="1" applyBorder="1" applyAlignment="1">
      <alignment horizontal="right"/>
    </xf>
    <xf numFmtId="0" fontId="15" fillId="0" borderId="0" xfId="0" applyFont="1"/>
    <xf numFmtId="0" fontId="23" fillId="0" borderId="35" xfId="0" applyFont="1" applyFill="1" applyBorder="1" applyAlignment="1"/>
    <xf numFmtId="0" fontId="24" fillId="0" borderId="0" xfId="0" applyFont="1" applyFill="1" applyAlignment="1"/>
    <xf numFmtId="0" fontId="24" fillId="0" borderId="0" xfId="0" applyFont="1" applyFill="1"/>
    <xf numFmtId="14" fontId="0" fillId="0" borderId="25" xfId="0" applyNumberFormat="1" applyFill="1" applyBorder="1"/>
    <xf numFmtId="0" fontId="0" fillId="0" borderId="25" xfId="0" applyFill="1" applyBorder="1" applyAlignment="1">
      <alignment horizontal="center"/>
    </xf>
    <xf numFmtId="0" fontId="23" fillId="0" borderId="0" xfId="0" applyFont="1" applyFill="1" applyBorder="1" applyAlignment="1"/>
    <xf numFmtId="0" fontId="27" fillId="0" borderId="0" xfId="0" applyFont="1"/>
    <xf numFmtId="0" fontId="0" fillId="0" borderId="37" xfId="0" pivotButton="1" applyBorder="1"/>
    <xf numFmtId="0" fontId="0" fillId="0" borderId="38" xfId="0" applyBorder="1"/>
    <xf numFmtId="0" fontId="0" fillId="0" borderId="39" xfId="0" applyBorder="1"/>
    <xf numFmtId="0" fontId="0" fillId="0" borderId="37" xfId="0" applyBorder="1"/>
    <xf numFmtId="0" fontId="0" fillId="0" borderId="40" xfId="0" applyBorder="1"/>
    <xf numFmtId="0" fontId="0" fillId="0" borderId="41" xfId="0" applyBorder="1"/>
    <xf numFmtId="0" fontId="0" fillId="0" borderId="41" xfId="0" applyNumberFormat="1" applyBorder="1"/>
    <xf numFmtId="0" fontId="0" fillId="0" borderId="42" xfId="0" applyBorder="1"/>
    <xf numFmtId="0" fontId="0" fillId="0" borderId="43" xfId="0" applyNumberFormat="1" applyBorder="1"/>
    <xf numFmtId="0" fontId="0" fillId="0" borderId="44" xfId="0" applyBorder="1"/>
    <xf numFmtId="0" fontId="0" fillId="0" borderId="45" xfId="0" applyNumberFormat="1" applyBorder="1"/>
    <xf numFmtId="0" fontId="0" fillId="0" borderId="26" xfId="0" pivotButton="1" applyBorder="1"/>
    <xf numFmtId="0" fontId="0" fillId="0" borderId="26" xfId="0" applyBorder="1"/>
    <xf numFmtId="0" fontId="0" fillId="0" borderId="10" xfId="0" applyBorder="1"/>
    <xf numFmtId="0" fontId="0" fillId="0" borderId="46" xfId="0" applyBorder="1"/>
    <xf numFmtId="0" fontId="0" fillId="0" borderId="47" xfId="0" applyBorder="1"/>
    <xf numFmtId="0" fontId="0" fillId="0" borderId="19" xfId="0" applyBorder="1" applyAlignment="1">
      <alignment horizontal="center"/>
    </xf>
    <xf numFmtId="0" fontId="0" fillId="0" borderId="10" xfId="0" applyBorder="1" applyAlignment="1">
      <alignment horizontal="center"/>
    </xf>
    <xf numFmtId="178" fontId="0" fillId="0" borderId="26" xfId="1" applyNumberFormat="1" applyFont="1" applyBorder="1"/>
    <xf numFmtId="0" fontId="0" fillId="0" borderId="26" xfId="0" applyBorder="1" applyAlignment="1">
      <alignment horizontal="center"/>
    </xf>
    <xf numFmtId="0" fontId="29" fillId="0" borderId="0" xfId="0" applyFont="1"/>
    <xf numFmtId="0" fontId="30" fillId="0" borderId="0" xfId="0" applyFont="1"/>
    <xf numFmtId="0" fontId="31" fillId="0" borderId="0" xfId="0" applyFont="1"/>
    <xf numFmtId="0" fontId="32" fillId="0" borderId="40" xfId="0" applyNumberFormat="1" applyFont="1" applyBorder="1"/>
    <xf numFmtId="0" fontId="32" fillId="0" borderId="0" xfId="0" applyNumberFormat="1" applyFont="1"/>
    <xf numFmtId="0" fontId="32" fillId="0" borderId="48" xfId="0" applyNumberFormat="1" applyFont="1" applyBorder="1"/>
    <xf numFmtId="0" fontId="19" fillId="0" borderId="3" xfId="0" applyNumberFormat="1" applyFont="1" applyBorder="1"/>
    <xf numFmtId="0" fontId="19" fillId="0" borderId="25" xfId="0" applyNumberFormat="1" applyFont="1" applyBorder="1"/>
    <xf numFmtId="0" fontId="19" fillId="0" borderId="49" xfId="0" applyNumberFormat="1" applyFont="1" applyBorder="1"/>
    <xf numFmtId="0" fontId="32" fillId="0" borderId="50" xfId="0" applyNumberFormat="1" applyFont="1" applyBorder="1"/>
    <xf numFmtId="0" fontId="32" fillId="0" borderId="51" xfId="0" applyNumberFormat="1" applyFont="1" applyBorder="1"/>
    <xf numFmtId="0" fontId="32" fillId="0" borderId="52" xfId="0" applyNumberFormat="1" applyFont="1" applyBorder="1"/>
    <xf numFmtId="0" fontId="34" fillId="0" borderId="35" xfId="0" applyFont="1" applyFill="1" applyBorder="1" applyAlignment="1"/>
    <xf numFmtId="0" fontId="19" fillId="0" borderId="37" xfId="0" applyNumberFormat="1" applyFont="1" applyBorder="1"/>
    <xf numFmtId="0" fontId="19" fillId="0" borderId="42" xfId="0" applyNumberFormat="1" applyFont="1" applyBorder="1"/>
    <xf numFmtId="0" fontId="19" fillId="0" borderId="44" xfId="0" applyNumberFormat="1" applyFont="1" applyBorder="1"/>
    <xf numFmtId="0" fontId="0" fillId="9" borderId="0" xfId="0" applyFill="1" applyAlignment="1">
      <alignment horizontal="center"/>
    </xf>
    <xf numFmtId="0" fontId="5" fillId="9" borderId="0" xfId="0" applyFont="1" applyFill="1" applyAlignment="1">
      <alignment horizontal="left"/>
    </xf>
    <xf numFmtId="0" fontId="0" fillId="0" borderId="53" xfId="0" applyFill="1" applyBorder="1" applyAlignment="1"/>
    <xf numFmtId="0" fontId="0" fillId="0" borderId="54" xfId="0" applyFill="1" applyBorder="1" applyAlignment="1"/>
    <xf numFmtId="0" fontId="33" fillId="0" borderId="55" xfId="0" applyFont="1" applyFill="1" applyBorder="1" applyAlignment="1">
      <alignment horizontal="center"/>
    </xf>
    <xf numFmtId="0" fontId="28" fillId="0" borderId="35" xfId="0" applyFont="1" applyBorder="1" applyAlignment="1"/>
    <xf numFmtId="0" fontId="28" fillId="0" borderId="0" xfId="0" applyFont="1" applyAlignment="1"/>
    <xf numFmtId="0" fontId="28" fillId="0" borderId="51" xfId="0" applyFont="1" applyBorder="1" applyAlignment="1"/>
    <xf numFmtId="0" fontId="0" fillId="9" borderId="26" xfId="0" applyFill="1" applyBorder="1" applyAlignment="1">
      <alignment horizontal="center"/>
    </xf>
    <xf numFmtId="0" fontId="37" fillId="0" borderId="29" xfId="0" applyFont="1" applyBorder="1" applyAlignment="1">
      <alignment horizontal="center"/>
    </xf>
    <xf numFmtId="56" fontId="0" fillId="0" borderId="0" xfId="0" applyNumberFormat="1"/>
    <xf numFmtId="0" fontId="35" fillId="0" borderId="35" xfId="0" applyFont="1" applyBorder="1" applyAlignment="1"/>
    <xf numFmtId="0" fontId="35" fillId="0" borderId="0" xfId="0" applyFont="1" applyAlignment="1"/>
    <xf numFmtId="0" fontId="35" fillId="0" borderId="51" xfId="0" applyFont="1" applyBorder="1" applyAlignment="1"/>
    <xf numFmtId="0" fontId="0" fillId="10" borderId="26" xfId="0" applyFill="1" applyBorder="1" applyAlignment="1">
      <alignment horizontal="center"/>
    </xf>
    <xf numFmtId="0" fontId="38" fillId="0" borderId="35" xfId="0" applyFont="1" applyFill="1" applyBorder="1" applyAlignment="1"/>
    <xf numFmtId="0" fontId="0" fillId="0" borderId="8" xfId="0" applyBorder="1" applyAlignment="1">
      <alignment horizontal="right"/>
    </xf>
    <xf numFmtId="0" fontId="0" fillId="0" borderId="1" xfId="0" applyBorder="1" applyAlignment="1">
      <alignment horizontal="right"/>
    </xf>
    <xf numFmtId="0" fontId="39" fillId="0" borderId="35" xfId="0" applyFont="1" applyBorder="1" applyAlignment="1"/>
    <xf numFmtId="0" fontId="8" fillId="0" borderId="35" xfId="0" applyFont="1" applyFill="1" applyBorder="1" applyAlignment="1"/>
    <xf numFmtId="0" fontId="8" fillId="0" borderId="0" xfId="0" applyFont="1" applyFill="1" applyBorder="1" applyAlignment="1"/>
    <xf numFmtId="0" fontId="3" fillId="0" borderId="25" xfId="0" applyFont="1" applyFill="1" applyBorder="1" applyAlignment="1">
      <alignment horizontal="center"/>
    </xf>
    <xf numFmtId="14" fontId="0" fillId="11" borderId="25" xfId="0" applyNumberFormat="1" applyFill="1" applyBorder="1"/>
    <xf numFmtId="0" fontId="3" fillId="0" borderId="0" xfId="0" applyFont="1"/>
    <xf numFmtId="17" fontId="4" fillId="0" borderId="7" xfId="0" quotePrefix="1" applyNumberFormat="1" applyFont="1" applyFill="1" applyBorder="1" applyAlignment="1">
      <alignment horizontal="right"/>
    </xf>
    <xf numFmtId="0" fontId="40" fillId="0" borderId="35" xfId="0" applyFont="1" applyFill="1" applyBorder="1" applyAlignment="1"/>
    <xf numFmtId="0" fontId="0" fillId="0" borderId="0" xfId="0" applyAlignment="1">
      <alignment horizontal="right"/>
    </xf>
    <xf numFmtId="0" fontId="0" fillId="0" borderId="26" xfId="0" applyFill="1" applyBorder="1" applyAlignment="1">
      <alignment horizontal="center"/>
    </xf>
    <xf numFmtId="0" fontId="41" fillId="0" borderId="13" xfId="0" applyFont="1" applyBorder="1"/>
    <xf numFmtId="0" fontId="3" fillId="0" borderId="35" xfId="0" applyFont="1" applyFill="1" applyBorder="1" applyAlignment="1"/>
    <xf numFmtId="0" fontId="9" fillId="12" borderId="13" xfId="0" applyFont="1" applyFill="1" applyBorder="1" applyAlignment="1">
      <alignment horizontal="center"/>
    </xf>
    <xf numFmtId="0" fontId="0" fillId="12" borderId="23" xfId="0" quotePrefix="1" applyFill="1" applyBorder="1" applyAlignment="1">
      <alignment horizontal="center"/>
    </xf>
    <xf numFmtId="0" fontId="21" fillId="6" borderId="0" xfId="0" applyFont="1" applyFill="1" applyAlignment="1">
      <alignment horizontal="center" wrapText="1"/>
    </xf>
    <xf numFmtId="0" fontId="21" fillId="6" borderId="0" xfId="0" applyFont="1" applyFill="1" applyAlignment="1">
      <alignment horizontal="center"/>
    </xf>
    <xf numFmtId="0" fontId="0" fillId="6" borderId="0" xfId="0" applyFill="1" applyAlignment="1">
      <alignment horizontal="center" wrapText="1"/>
    </xf>
    <xf numFmtId="0" fontId="0" fillId="6" borderId="56" xfId="0" applyFill="1" applyBorder="1" applyAlignment="1">
      <alignment horizontal="center"/>
    </xf>
    <xf numFmtId="0" fontId="28" fillId="0" borderId="35" xfId="0" applyFont="1" applyBorder="1" applyAlignment="1">
      <alignment horizontal="center"/>
    </xf>
    <xf numFmtId="0" fontId="28" fillId="0" borderId="0" xfId="0" applyFont="1" applyAlignment="1">
      <alignment horizontal="center"/>
    </xf>
    <xf numFmtId="0" fontId="28" fillId="0" borderId="51" xfId="0" applyFont="1" applyBorder="1" applyAlignment="1">
      <alignment horizontal="center"/>
    </xf>
    <xf numFmtId="0" fontId="19" fillId="0" borderId="35" xfId="0" applyFont="1" applyBorder="1" applyAlignment="1">
      <alignment horizontal="left"/>
    </xf>
    <xf numFmtId="0" fontId="19" fillId="0" borderId="0" xfId="0" applyFont="1" applyAlignment="1">
      <alignment horizontal="left"/>
    </xf>
    <xf numFmtId="0" fontId="19" fillId="0" borderId="51" xfId="0" applyFont="1" applyBorder="1" applyAlignment="1">
      <alignment horizontal="left"/>
    </xf>
    <xf numFmtId="0" fontId="0" fillId="0" borderId="56" xfId="0" applyBorder="1" applyAlignment="1">
      <alignment horizontal="left"/>
    </xf>
    <xf numFmtId="0" fontId="19" fillId="0" borderId="15" xfId="0" applyFont="1" applyBorder="1" applyAlignment="1">
      <alignment horizontal="center"/>
    </xf>
    <xf numFmtId="0" fontId="4" fillId="0" borderId="0" xfId="0" applyFont="1" applyAlignment="1">
      <alignment horizontal="left"/>
    </xf>
    <xf numFmtId="0" fontId="0" fillId="6" borderId="56" xfId="0" applyFill="1" applyBorder="1" applyAlignment="1">
      <alignment horizontal="center" wrapText="1"/>
    </xf>
    <xf numFmtId="0" fontId="7" fillId="0" borderId="15" xfId="0" applyFont="1" applyBorder="1" applyAlignment="1">
      <alignment horizontal="right"/>
    </xf>
    <xf numFmtId="0" fontId="4" fillId="0" borderId="0" xfId="0" applyFont="1" applyAlignment="1">
      <alignment horizontal="right"/>
    </xf>
    <xf numFmtId="0" fontId="16" fillId="0" borderId="0" xfId="0" applyFont="1" applyBorder="1" applyAlignment="1">
      <alignment horizontal="center"/>
    </xf>
    <xf numFmtId="0" fontId="0" fillId="0" borderId="25" xfId="0" applyBorder="1" applyAlignment="1">
      <alignment horizontal="left"/>
    </xf>
    <xf numFmtId="0" fontId="0" fillId="0" borderId="0" xfId="0" applyAlignment="1">
      <alignment horizontal="left"/>
    </xf>
  </cellXfs>
  <cellStyles count="3">
    <cellStyle name="パーセント" xfId="1" builtinId="5"/>
    <cellStyle name="桁区切り" xfId="2" builtinId="6"/>
    <cellStyle name="標準" xfId="0" builtinId="0"/>
  </cellStyles>
  <dxfs count="22">
    <dxf>
      <font>
        <b/>
      </font>
    </dxf>
    <dxf>
      <font>
        <color indexed="10"/>
      </font>
    </dxf>
    <dxf>
      <font>
        <b/>
      </font>
    </dxf>
    <dxf>
      <font>
        <color indexed="30"/>
      </font>
    </dxf>
    <dxf>
      <font>
        <b/>
      </font>
    </dxf>
    <dxf>
      <font>
        <color indexed="10"/>
      </font>
    </dxf>
    <dxf>
      <font>
        <b/>
      </font>
    </dxf>
    <dxf>
      <font>
        <color indexed="30"/>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曜日別　勝率</a:t>
            </a:r>
          </a:p>
        </c:rich>
      </c:tx>
      <c:layout>
        <c:manualLayout>
          <c:xMode val="edge"/>
          <c:yMode val="edge"/>
          <c:x val="0.42833876221500311"/>
          <c:y val="3.2828282828282832E-2"/>
        </c:manualLayout>
      </c:layout>
      <c:spPr>
        <a:noFill/>
        <a:ln w="25400">
          <a:noFill/>
        </a:ln>
      </c:spPr>
    </c:title>
    <c:view3D>
      <c:hPercent val="56"/>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1346362649294246"/>
          <c:y val="0.13215514727325717"/>
          <c:w val="0.86807817589576552"/>
          <c:h val="0.72727452078036359"/>
        </c:manualLayout>
      </c:layout>
      <c:bar3DChart>
        <c:barDir val="col"/>
        <c:grouping val="clustered"/>
        <c:ser>
          <c:idx val="0"/>
          <c:order val="0"/>
          <c:tx>
            <c:strRef>
              <c:f>LDNC曜日集計!$J$4</c:f>
              <c:strCache>
                <c:ptCount val="1"/>
                <c:pt idx="0">
                  <c:v>勝率</c:v>
                </c:pt>
              </c:strCache>
            </c:strRef>
          </c:tx>
          <c:spPr>
            <a:solidFill>
              <a:srgbClr val="FF0000"/>
            </a:solidFill>
            <a:ln w="12700">
              <a:solidFill>
                <a:srgbClr val="000000"/>
              </a:solidFill>
              <a:prstDash val="solid"/>
            </a:ln>
          </c:spPr>
          <c:cat>
            <c:strRef>
              <c:f>LDNC曜日集計!$I$5:$I$10</c:f>
              <c:strCache>
                <c:ptCount val="6"/>
                <c:pt idx="0">
                  <c:v>月</c:v>
                </c:pt>
                <c:pt idx="1">
                  <c:v>火</c:v>
                </c:pt>
                <c:pt idx="2">
                  <c:v>水</c:v>
                </c:pt>
                <c:pt idx="3">
                  <c:v>木</c:v>
                </c:pt>
                <c:pt idx="4">
                  <c:v>金</c:v>
                </c:pt>
                <c:pt idx="5">
                  <c:v>総計</c:v>
                </c:pt>
              </c:strCache>
            </c:strRef>
          </c:cat>
          <c:val>
            <c:numRef>
              <c:f>LDNC曜日集計!$J$5:$J$10</c:f>
              <c:numCache>
                <c:formatCode>0.0%</c:formatCode>
                <c:ptCount val="6"/>
                <c:pt idx="0">
                  <c:v>0</c:v>
                </c:pt>
                <c:pt idx="1">
                  <c:v>0.69387755102040816</c:v>
                </c:pt>
                <c:pt idx="2">
                  <c:v>1</c:v>
                </c:pt>
                <c:pt idx="3">
                  <c:v>0.4642857142857143</c:v>
                </c:pt>
                <c:pt idx="4">
                  <c:v>0</c:v>
                </c:pt>
                <c:pt idx="5">
                  <c:v>0.62962962962962965</c:v>
                </c:pt>
              </c:numCache>
            </c:numRef>
          </c:val>
        </c:ser>
        <c:shape val="cylinder"/>
        <c:axId val="257361024"/>
        <c:axId val="257362560"/>
        <c:axId val="0"/>
      </c:bar3DChart>
      <c:catAx>
        <c:axId val="257361024"/>
        <c:scaling>
          <c:orientation val="minMax"/>
        </c:scaling>
        <c:axPos val="b"/>
        <c:numFmt formatCode="General" sourceLinked="1"/>
        <c:majorTickMark val="in"/>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57362560"/>
        <c:crosses val="autoZero"/>
        <c:auto val="1"/>
        <c:lblAlgn val="ctr"/>
        <c:lblOffset val="100"/>
        <c:tickLblSkip val="1"/>
        <c:tickMarkSkip val="1"/>
      </c:catAx>
      <c:valAx>
        <c:axId val="257362560"/>
        <c:scaling>
          <c:orientation val="minMax"/>
        </c:scaling>
        <c:axPos val="l"/>
        <c:majorGridlines>
          <c:spPr>
            <a:ln w="3175">
              <a:solidFill>
                <a:srgbClr val="000000"/>
              </a:solidFill>
              <a:prstDash val="solid"/>
            </a:ln>
          </c:spPr>
        </c:majorGridlines>
        <c:numFmt formatCode="0.0%"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57361024"/>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曜日別　勝率</a:t>
            </a:r>
          </a:p>
        </c:rich>
      </c:tx>
      <c:layout>
        <c:manualLayout>
          <c:xMode val="edge"/>
          <c:yMode val="edge"/>
          <c:x val="0.42833876221500311"/>
          <c:y val="3.2828282828282832E-2"/>
        </c:manualLayout>
      </c:layout>
      <c:spPr>
        <a:noFill/>
        <a:ln w="25400">
          <a:noFill/>
        </a:ln>
      </c:spPr>
    </c:title>
    <c:view3D>
      <c:hPercent val="6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0912052117264263"/>
          <c:y val="0.12878819638818947"/>
          <c:w val="0.77361563517919474"/>
          <c:h val="0.72727452078036359"/>
        </c:manualLayout>
      </c:layout>
      <c:bar3DChart>
        <c:barDir val="col"/>
        <c:grouping val="clustered"/>
        <c:ser>
          <c:idx val="0"/>
          <c:order val="0"/>
          <c:tx>
            <c:strRef>
              <c:f>CASBAH曜日集計!$J$4</c:f>
              <c:strCache>
                <c:ptCount val="1"/>
                <c:pt idx="0">
                  <c:v>勝率</c:v>
                </c:pt>
              </c:strCache>
            </c:strRef>
          </c:tx>
          <c:spPr>
            <a:solidFill>
              <a:srgbClr val="9999FF"/>
            </a:solidFill>
            <a:ln w="12700">
              <a:solidFill>
                <a:srgbClr val="000000"/>
              </a:solidFill>
              <a:prstDash val="solid"/>
            </a:ln>
          </c:spPr>
          <c:cat>
            <c:strRef>
              <c:f>CASBAH曜日集計!$I$5:$I$10</c:f>
              <c:strCache>
                <c:ptCount val="6"/>
                <c:pt idx="0">
                  <c:v>月</c:v>
                </c:pt>
                <c:pt idx="1">
                  <c:v>火</c:v>
                </c:pt>
                <c:pt idx="2">
                  <c:v>水</c:v>
                </c:pt>
                <c:pt idx="3">
                  <c:v>木</c:v>
                </c:pt>
                <c:pt idx="4">
                  <c:v>金</c:v>
                </c:pt>
                <c:pt idx="5">
                  <c:v>総計</c:v>
                </c:pt>
              </c:strCache>
            </c:strRef>
          </c:cat>
          <c:val>
            <c:numRef>
              <c:f>CASBAH曜日集計!$J$5:$J$10</c:f>
              <c:numCache>
                <c:formatCode>0.0%</c:formatCode>
                <c:ptCount val="6"/>
                <c:pt idx="0">
                  <c:v>0.6470588235294118</c:v>
                </c:pt>
                <c:pt idx="1">
                  <c:v>0.88235294117647056</c:v>
                </c:pt>
                <c:pt idx="2">
                  <c:v>0.46153846153846156</c:v>
                </c:pt>
                <c:pt idx="3">
                  <c:v>0.42857142857142855</c:v>
                </c:pt>
                <c:pt idx="4">
                  <c:v>0.4</c:v>
                </c:pt>
                <c:pt idx="5">
                  <c:v>0.58677685950413228</c:v>
                </c:pt>
              </c:numCache>
            </c:numRef>
          </c:val>
        </c:ser>
        <c:shape val="cylinder"/>
        <c:axId val="257562880"/>
        <c:axId val="257568768"/>
        <c:axId val="0"/>
      </c:bar3DChart>
      <c:catAx>
        <c:axId val="257562880"/>
        <c:scaling>
          <c:orientation val="minMax"/>
        </c:scaling>
        <c:axPos val="b"/>
        <c:numFmt formatCode="General" sourceLinked="1"/>
        <c:majorTickMark val="in"/>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57568768"/>
        <c:crosses val="autoZero"/>
        <c:auto val="1"/>
        <c:lblAlgn val="ctr"/>
        <c:lblOffset val="100"/>
        <c:tickLblSkip val="1"/>
        <c:tickMarkSkip val="1"/>
      </c:catAx>
      <c:valAx>
        <c:axId val="257568768"/>
        <c:scaling>
          <c:orientation val="minMax"/>
          <c:max val="1"/>
          <c:min val="0"/>
        </c:scaling>
        <c:axPos val="l"/>
        <c:majorGridlines>
          <c:spPr>
            <a:ln w="3175">
              <a:solidFill>
                <a:srgbClr val="000000"/>
              </a:solidFill>
              <a:prstDash val="solid"/>
            </a:ln>
          </c:spPr>
        </c:majorGridlines>
        <c:numFmt formatCode="0.0%"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57562880"/>
        <c:crosses val="autoZero"/>
        <c:crossBetween val="between"/>
        <c:majorUnit val="0.1"/>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171450</xdr:colOff>
      <xdr:row>2</xdr:row>
      <xdr:rowOff>28575</xdr:rowOff>
    </xdr:from>
    <xdr:to>
      <xdr:col>17</xdr:col>
      <xdr:colOff>0</xdr:colOff>
      <xdr:row>3</xdr:row>
      <xdr:rowOff>142875</xdr:rowOff>
    </xdr:to>
    <xdr:sp macro="" textlink="">
      <xdr:nvSpPr>
        <xdr:cNvPr id="3" name="Text Box 2"/>
        <xdr:cNvSpPr txBox="1">
          <a:spLocks noChangeArrowheads="1"/>
        </xdr:cNvSpPr>
      </xdr:nvSpPr>
      <xdr:spPr bwMode="auto">
        <a:xfrm>
          <a:off x="9791700" y="466725"/>
          <a:ext cx="2286000" cy="28575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100" b="1" i="0" u="none" strike="noStrike" baseline="0">
              <a:solidFill>
                <a:srgbClr val="800080"/>
              </a:solidFill>
              <a:latin typeface="ＭＳ Ｐゴシック"/>
              <a:ea typeface="ＭＳ Ｐゴシック"/>
            </a:rPr>
            <a:t>3</a:t>
          </a:r>
          <a:r>
            <a:rPr lang="ja-JP" altLang="en-US" sz="1100" b="1" i="0" u="none" strike="noStrike" baseline="0">
              <a:solidFill>
                <a:srgbClr val="800080"/>
              </a:solidFill>
              <a:latin typeface="ＭＳ Ｐゴシック"/>
              <a:ea typeface="ＭＳ Ｐゴシック"/>
            </a:rPr>
            <a:t>万円からの</a:t>
          </a:r>
          <a:r>
            <a:rPr lang="en-US" altLang="ja-JP" sz="1100" b="1" i="0" u="none" strike="noStrike" baseline="0">
              <a:solidFill>
                <a:srgbClr val="800080"/>
              </a:solidFill>
              <a:latin typeface="ＭＳ Ｐゴシック"/>
              <a:ea typeface="ＭＳ Ｐゴシック"/>
            </a:rPr>
            <a:t>FX</a:t>
          </a:r>
          <a:r>
            <a:rPr lang="ja-JP" altLang="en-US" sz="1100" b="1" i="0" u="none" strike="noStrike" baseline="0">
              <a:solidFill>
                <a:srgbClr val="800080"/>
              </a:solidFill>
              <a:latin typeface="ＭＳ Ｐゴシック"/>
              <a:ea typeface="ＭＳ Ｐゴシック"/>
            </a:rPr>
            <a:t>投資生活</a:t>
          </a:r>
        </a:p>
      </xdr:txBody>
    </xdr:sp>
    <xdr:clientData/>
  </xdr:twoCellAnchor>
  <xdr:oneCellAnchor>
    <xdr:from>
      <xdr:col>7</xdr:col>
      <xdr:colOff>800108</xdr:colOff>
      <xdr:row>2</xdr:row>
      <xdr:rowOff>142875</xdr:rowOff>
    </xdr:from>
    <xdr:ext cx="3507582" cy="397742"/>
    <xdr:sp macro="" textlink="">
      <xdr:nvSpPr>
        <xdr:cNvPr id="4" name="正方形/長方形 3"/>
        <xdr:cNvSpPr/>
      </xdr:nvSpPr>
      <xdr:spPr>
        <a:xfrm>
          <a:off x="5734058" y="1009650"/>
          <a:ext cx="3488519" cy="492443"/>
        </a:xfrm>
        <a:prstGeom prst="rect">
          <a:avLst/>
        </a:prstGeom>
        <a:blipFill>
          <a:blip xmlns:r="http://schemas.openxmlformats.org/officeDocument/2006/relationships" r:embed="rId1" cstate="print">
            <a:duotone>
              <a:schemeClr val="accent5">
                <a:shade val="45000"/>
                <a:satMod val="135000"/>
              </a:schemeClr>
              <a:prstClr val="white"/>
            </a:duotone>
          </a:blip>
          <a:tile tx="0" ty="0" sx="100000" sy="100000" flip="none" algn="tl"/>
        </a:blipFill>
        <a:ln w="19050">
          <a:noFill/>
        </a:ln>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rtl="0">
            <a:defRPr sz="1000"/>
          </a:pPr>
          <a:r>
            <a:rPr lang="ja-JP" altLang="en-US" sz="2400" b="1" i="0" u="none" strike="noStrike" baseline="0">
              <a:solidFill>
                <a:srgbClr val="0066CC"/>
              </a:solidFill>
              <a:latin typeface="ＭＳ Ｐゴシック"/>
              <a:ea typeface="ＭＳ Ｐゴシック"/>
            </a:rPr>
            <a:t>高値：</a:t>
          </a:r>
          <a:r>
            <a:rPr lang="ja-JP" altLang="en-US" sz="2400" b="1" i="0" u="none" strike="noStrike" baseline="0">
              <a:solidFill>
                <a:srgbClr val="800080"/>
              </a:solidFill>
              <a:latin typeface="ＭＳ Ｐゴシック"/>
              <a:ea typeface="ＭＳ Ｐゴシック"/>
            </a:rPr>
            <a:t>買い　</a:t>
          </a:r>
          <a:r>
            <a:rPr lang="ja-JP" altLang="en-US" sz="2400" b="1" i="0" u="none" strike="noStrike" baseline="0">
              <a:solidFill>
                <a:srgbClr val="00CCFF"/>
              </a:solidFill>
              <a:latin typeface="ＭＳ Ｐゴシック"/>
              <a:ea typeface="ＭＳ Ｐゴシック"/>
            </a:rPr>
            <a:t>　　</a:t>
          </a:r>
          <a:r>
            <a:rPr lang="ja-JP" altLang="en-US" sz="2400" b="1" i="0" u="none" strike="noStrike" baseline="0">
              <a:solidFill>
                <a:srgbClr val="0066CC"/>
              </a:solidFill>
              <a:latin typeface="ＭＳ Ｐゴシック"/>
              <a:ea typeface="ＭＳ Ｐゴシック"/>
            </a:rPr>
            <a:t>安値：</a:t>
          </a:r>
          <a:r>
            <a:rPr lang="ja-JP" altLang="en-US" sz="2400" b="1" i="0" u="none" strike="noStrike" baseline="0">
              <a:solidFill>
                <a:srgbClr val="FF0000"/>
              </a:solidFill>
              <a:latin typeface="ＭＳ Ｐゴシック"/>
              <a:ea typeface="ＭＳ Ｐゴシック"/>
            </a:rPr>
            <a:t>売り</a:t>
          </a:r>
        </a:p>
      </xdr:txBody>
    </xdr:sp>
    <xdr:clientData/>
  </xdr:oneCellAnchor>
  <xdr:oneCellAnchor>
    <xdr:from>
      <xdr:col>0</xdr:col>
      <xdr:colOff>189617</xdr:colOff>
      <xdr:row>0</xdr:row>
      <xdr:rowOff>35242</xdr:rowOff>
    </xdr:from>
    <xdr:ext cx="4648616" cy="577135"/>
    <xdr:sp macro="" textlink="">
      <xdr:nvSpPr>
        <xdr:cNvPr id="5" name="正方形/長方形 4"/>
        <xdr:cNvSpPr/>
      </xdr:nvSpPr>
      <xdr:spPr>
        <a:xfrm>
          <a:off x="189617" y="35242"/>
          <a:ext cx="4639090" cy="692562"/>
        </a:xfrm>
        <a:prstGeom prst="rect">
          <a:avLst/>
        </a:prstGeom>
        <a:noFill/>
      </xdr:spPr>
      <xdr:txBody>
        <a:bodyPr wrap="none" lIns="91440" tIns="45720" rIns="91440" bIns="45720">
          <a:spAutoFit/>
        </a:bodyPr>
        <a:lstStyle/>
        <a:p>
          <a:pPr algn="ctr"/>
          <a:r>
            <a:rPr lang="ja-JP" altLang="en-US" sz="3600" b="1" cap="all" spc="0">
              <a:ln w="9000" cmpd="sng">
                <a:solidFill>
                  <a:schemeClr val="accent4">
                    <a:shade val="50000"/>
                    <a:satMod val="120000"/>
                  </a:schemeClr>
                </a:solidFill>
                <a:prstDash val="solid"/>
              </a:ln>
              <a:solidFill>
                <a:srgbClr val="00B0F0"/>
              </a:solidFill>
              <a:effectLst>
                <a:reflection blurRad="12700" stA="28000" endPos="45000" dist="1000" dir="5400000" sy="-100000" algn="bl" rotWithShape="0"/>
              </a:effectLst>
            </a:rPr>
            <a:t>ロンドンコーリング手法</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447675</xdr:colOff>
      <xdr:row>2</xdr:row>
      <xdr:rowOff>9525</xdr:rowOff>
    </xdr:from>
    <xdr:to>
      <xdr:col>16</xdr:col>
      <xdr:colOff>0</xdr:colOff>
      <xdr:row>3</xdr:row>
      <xdr:rowOff>123825</xdr:rowOff>
    </xdr:to>
    <xdr:sp macro="" textlink="">
      <xdr:nvSpPr>
        <xdr:cNvPr id="3" name="Text Box 2"/>
        <xdr:cNvSpPr txBox="1">
          <a:spLocks noChangeArrowheads="1"/>
        </xdr:cNvSpPr>
      </xdr:nvSpPr>
      <xdr:spPr bwMode="auto">
        <a:xfrm>
          <a:off x="9010650" y="13373100"/>
          <a:ext cx="1752600" cy="28575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100" b="1" i="0" u="none" strike="noStrike" baseline="0">
              <a:solidFill>
                <a:srgbClr val="993366"/>
              </a:solidFill>
              <a:latin typeface="ＭＳ Ｐゴシック"/>
              <a:ea typeface="ＭＳ Ｐゴシック"/>
            </a:rPr>
            <a:t>3</a:t>
          </a:r>
          <a:r>
            <a:rPr lang="ja-JP" altLang="en-US" sz="1100" b="1" i="0" u="none" strike="noStrike" baseline="0">
              <a:solidFill>
                <a:srgbClr val="993366"/>
              </a:solidFill>
              <a:latin typeface="ＭＳ Ｐゴシック"/>
              <a:ea typeface="ＭＳ Ｐゴシック"/>
            </a:rPr>
            <a:t>万円からの</a:t>
          </a:r>
          <a:r>
            <a:rPr lang="en-US" altLang="ja-JP" sz="1100" b="1" i="0" u="none" strike="noStrike" baseline="0">
              <a:solidFill>
                <a:srgbClr val="993366"/>
              </a:solidFill>
              <a:latin typeface="ＭＳ Ｐゴシック"/>
              <a:ea typeface="ＭＳ Ｐゴシック"/>
            </a:rPr>
            <a:t>FX</a:t>
          </a:r>
          <a:r>
            <a:rPr lang="ja-JP" altLang="en-US" sz="1100" b="1" i="0" u="none" strike="noStrike" baseline="0">
              <a:solidFill>
                <a:srgbClr val="993366"/>
              </a:solidFill>
              <a:latin typeface="ＭＳ Ｐゴシック"/>
              <a:ea typeface="ＭＳ Ｐゴシック"/>
            </a:rPr>
            <a:t>投資生活</a:t>
          </a:r>
        </a:p>
      </xdr:txBody>
    </xdr:sp>
    <xdr:clientData/>
  </xdr:twoCellAnchor>
  <xdr:oneCellAnchor>
    <xdr:from>
      <xdr:col>0</xdr:col>
      <xdr:colOff>0</xdr:colOff>
      <xdr:row>0</xdr:row>
      <xdr:rowOff>38100</xdr:rowOff>
    </xdr:from>
    <xdr:ext cx="7153275" cy="692562"/>
    <xdr:sp macro="" textlink="">
      <xdr:nvSpPr>
        <xdr:cNvPr id="6" name="正方形/長方形 5"/>
        <xdr:cNvSpPr/>
      </xdr:nvSpPr>
      <xdr:spPr>
        <a:xfrm>
          <a:off x="0" y="38100"/>
          <a:ext cx="7153275" cy="692562"/>
        </a:xfrm>
        <a:prstGeom prst="rect">
          <a:avLst/>
        </a:prstGeom>
        <a:noFill/>
      </xdr:spPr>
      <xdr:txBody>
        <a:bodyPr wrap="square" lIns="91440" tIns="45720" rIns="91440" bIns="45720">
          <a:noAutofit/>
        </a:bodyPr>
        <a:lstStyle/>
        <a:p>
          <a:pPr algn="ctr"/>
          <a:r>
            <a:rPr lang="ja-JP" altLang="en-US"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ロンドンコーリング手法</a:t>
          </a:r>
          <a:r>
            <a:rPr lang="en-US" altLang="ja-JP"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a:t>
          </a:r>
          <a:r>
            <a:rPr lang="ja-JP" altLang="en-US"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カスバ</a:t>
          </a:r>
          <a:r>
            <a:rPr lang="en-US" altLang="ja-JP"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a:t>
          </a:r>
          <a:endParaRPr lang="ja-JP" altLang="en-US"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endParaRPr>
        </a:p>
      </xdr:txBody>
    </xdr:sp>
    <xdr:clientData/>
  </xdr:oneCellAnchor>
  <xdr:oneCellAnchor>
    <xdr:from>
      <xdr:col>7</xdr:col>
      <xdr:colOff>342900</xdr:colOff>
      <xdr:row>3</xdr:row>
      <xdr:rowOff>28575</xdr:rowOff>
    </xdr:from>
    <xdr:ext cx="3507582" cy="397742"/>
    <xdr:sp macro="" textlink="">
      <xdr:nvSpPr>
        <xdr:cNvPr id="7" name="正方形/長方形 6"/>
        <xdr:cNvSpPr/>
      </xdr:nvSpPr>
      <xdr:spPr>
        <a:xfrm>
          <a:off x="5162550" y="904875"/>
          <a:ext cx="3488519" cy="492443"/>
        </a:xfrm>
        <a:prstGeom prst="rect">
          <a:avLst/>
        </a:prstGeom>
        <a:blipFill>
          <a:blip xmlns:r="http://schemas.openxmlformats.org/officeDocument/2006/relationships" r:embed="rId1" cstate="print">
            <a:duotone>
              <a:schemeClr val="accent5">
                <a:shade val="45000"/>
                <a:satMod val="135000"/>
              </a:schemeClr>
              <a:prstClr val="white"/>
            </a:duotone>
          </a:blip>
          <a:tile tx="0" ty="0" sx="100000" sy="100000" flip="none" algn="tl"/>
        </a:blipFill>
        <a:ln w="19050">
          <a:noFill/>
        </a:ln>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rtl="0">
            <a:defRPr sz="1000"/>
          </a:pPr>
          <a:r>
            <a:rPr lang="ja-JP" altLang="en-US" sz="2400" b="1" i="0" u="none" strike="noStrike" baseline="0">
              <a:solidFill>
                <a:srgbClr val="0066CC"/>
              </a:solidFill>
              <a:latin typeface="ＭＳ Ｐゴシック"/>
              <a:ea typeface="ＭＳ Ｐゴシック"/>
            </a:rPr>
            <a:t>高値：</a:t>
          </a:r>
          <a:r>
            <a:rPr lang="ja-JP" altLang="en-US" sz="2400" b="1" i="0" u="none" strike="noStrike" baseline="0">
              <a:solidFill>
                <a:srgbClr val="FF0000"/>
              </a:solidFill>
              <a:latin typeface="ＭＳ Ｐゴシック"/>
              <a:ea typeface="ＭＳ Ｐゴシック"/>
            </a:rPr>
            <a:t>売り</a:t>
          </a:r>
          <a:r>
            <a:rPr lang="ja-JP" altLang="en-US" sz="2400" b="1" i="0" u="none" strike="noStrike" baseline="0">
              <a:solidFill>
                <a:srgbClr val="800080"/>
              </a:solidFill>
              <a:latin typeface="ＭＳ Ｐゴシック"/>
              <a:ea typeface="ＭＳ Ｐゴシック"/>
            </a:rPr>
            <a:t>　</a:t>
          </a:r>
          <a:r>
            <a:rPr lang="ja-JP" altLang="en-US" sz="2400" b="1" i="0" u="none" strike="noStrike" baseline="0">
              <a:solidFill>
                <a:srgbClr val="00CCFF"/>
              </a:solidFill>
              <a:latin typeface="ＭＳ Ｐゴシック"/>
              <a:ea typeface="ＭＳ Ｐゴシック"/>
            </a:rPr>
            <a:t>　　</a:t>
          </a:r>
          <a:r>
            <a:rPr lang="ja-JP" altLang="en-US" sz="2400" b="1" i="0" u="none" strike="noStrike" baseline="0">
              <a:solidFill>
                <a:srgbClr val="0066CC"/>
              </a:solidFill>
              <a:latin typeface="ＭＳ Ｐゴシック"/>
              <a:ea typeface="ＭＳ Ｐゴシック"/>
            </a:rPr>
            <a:t>安値：</a:t>
          </a:r>
          <a:r>
            <a:rPr lang="ja-JP" altLang="en-US" sz="2400" b="1" i="0" u="none" strike="noStrike" baseline="0">
              <a:solidFill>
                <a:srgbClr val="800080"/>
              </a:solidFill>
              <a:latin typeface="ＭＳ Ｐゴシック"/>
              <a:ea typeface="ＭＳ Ｐゴシック"/>
            </a:rPr>
            <a:t>買い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323850</xdr:colOff>
      <xdr:row>16</xdr:row>
      <xdr:rowOff>142875</xdr:rowOff>
    </xdr:from>
    <xdr:to>
      <xdr:col>3</xdr:col>
      <xdr:colOff>361950</xdr:colOff>
      <xdr:row>25</xdr:row>
      <xdr:rowOff>38100</xdr:rowOff>
    </xdr:to>
    <xdr:sp macro="" textlink="">
      <xdr:nvSpPr>
        <xdr:cNvPr id="7169" name="AutoShape 1"/>
        <xdr:cNvSpPr>
          <a:spLocks noChangeArrowheads="1"/>
        </xdr:cNvSpPr>
      </xdr:nvSpPr>
      <xdr:spPr bwMode="auto">
        <a:xfrm>
          <a:off x="323850" y="2886075"/>
          <a:ext cx="2581275" cy="1438275"/>
        </a:xfrm>
        <a:prstGeom prst="wedgeEllipseCallout">
          <a:avLst>
            <a:gd name="adj1" fmla="val -39301"/>
            <a:gd name="adj2" fmla="val -220199"/>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この上でマウスの右クリック</a:t>
          </a:r>
        </a:p>
        <a:p>
          <a:pPr algn="ctr" rtl="0">
            <a:defRPr sz="1000"/>
          </a:pPr>
          <a:r>
            <a:rPr lang="ja-JP" altLang="en-US" sz="1100" b="0" i="0" u="none" strike="noStrike" baseline="0">
              <a:solidFill>
                <a:srgbClr val="000000"/>
              </a:solidFill>
              <a:latin typeface="ＭＳ Ｐゴシック"/>
              <a:ea typeface="ＭＳ Ｐゴシック"/>
            </a:rPr>
            <a:t>してデータ更新を選択する。</a:t>
          </a:r>
        </a:p>
      </xdr:txBody>
    </xdr:sp>
    <xdr:clientData/>
  </xdr:twoCellAnchor>
  <xdr:twoCellAnchor>
    <xdr:from>
      <xdr:col>3</xdr:col>
      <xdr:colOff>381000</xdr:colOff>
      <xdr:row>11</xdr:row>
      <xdr:rowOff>9525</xdr:rowOff>
    </xdr:from>
    <xdr:to>
      <xdr:col>14</xdr:col>
      <xdr:colOff>123825</xdr:colOff>
      <xdr:row>33</xdr:row>
      <xdr:rowOff>9525</xdr:rowOff>
    </xdr:to>
    <xdr:graphicFrame macro="">
      <xdr:nvGraphicFramePr>
        <xdr:cNvPr id="7374"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76200</xdr:rowOff>
    </xdr:from>
    <xdr:to>
      <xdr:col>3</xdr:col>
      <xdr:colOff>114300</xdr:colOff>
      <xdr:row>25</xdr:row>
      <xdr:rowOff>142875</xdr:rowOff>
    </xdr:to>
    <xdr:sp macro="" textlink="">
      <xdr:nvSpPr>
        <xdr:cNvPr id="8193" name="AutoShape 1"/>
        <xdr:cNvSpPr>
          <a:spLocks noChangeArrowheads="1"/>
        </xdr:cNvSpPr>
      </xdr:nvSpPr>
      <xdr:spPr bwMode="auto">
        <a:xfrm>
          <a:off x="76200" y="2990850"/>
          <a:ext cx="2581275" cy="1438275"/>
        </a:xfrm>
        <a:prstGeom prst="wedgeEllipseCallout">
          <a:avLst>
            <a:gd name="adj1" fmla="val -20847"/>
            <a:gd name="adj2" fmla="val -224171"/>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この上でマウスの右クリック</a:t>
          </a:r>
        </a:p>
        <a:p>
          <a:pPr algn="ctr" rtl="0">
            <a:defRPr sz="1000"/>
          </a:pPr>
          <a:r>
            <a:rPr lang="ja-JP" altLang="en-US" sz="1100" b="0" i="0" u="none" strike="noStrike" baseline="0">
              <a:solidFill>
                <a:srgbClr val="000000"/>
              </a:solidFill>
              <a:latin typeface="ＭＳ Ｐゴシック"/>
              <a:ea typeface="ＭＳ Ｐゴシック"/>
            </a:rPr>
            <a:t>してデータ更新を選択する。</a:t>
          </a:r>
        </a:p>
      </xdr:txBody>
    </xdr:sp>
    <xdr:clientData/>
  </xdr:twoCellAnchor>
  <xdr:twoCellAnchor>
    <xdr:from>
      <xdr:col>3</xdr:col>
      <xdr:colOff>381000</xdr:colOff>
      <xdr:row>11</xdr:row>
      <xdr:rowOff>9525</xdr:rowOff>
    </xdr:from>
    <xdr:to>
      <xdr:col>14</xdr:col>
      <xdr:colOff>200025</xdr:colOff>
      <xdr:row>33</xdr:row>
      <xdr:rowOff>9525</xdr:rowOff>
    </xdr:to>
    <xdr:graphicFrame macro="">
      <xdr:nvGraphicFramePr>
        <xdr:cNvPr id="8398"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Yazawa Akemi" refreshedDate="40974.910495833334" createdVersion="3" refreshedVersion="3" recordCount="502">
  <cacheSource type="worksheet">
    <worksheetSource ref="F9:G511" sheet="計算用"/>
  </cacheSource>
  <cacheFields count="2">
    <cacheField name="曜日" numFmtId="0">
      <sharedItems containsBlank="1" containsMixedTypes="1" containsNumber="1" containsInteger="1" minValue="0" maxValue="0" count="8">
        <s v="(金)"/>
        <m/>
        <s v="(火)"/>
        <s v="(水)"/>
        <s v="(木)"/>
        <s v="(月)"/>
        <s v=""/>
        <n v="0" u="1"/>
      </sharedItems>
    </cacheField>
    <cacheField name="勝敗" numFmtId="0">
      <sharedItems containsBlank="1" containsMixedTypes="1" containsNumber="1" containsInteger="1" minValue="0" maxValue="0" count="5">
        <s v="敗"/>
        <s v=""/>
        <m/>
        <s v="勝"/>
        <n v="0" u="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Yazawa Akemi" refreshedDate="40975.795466319447" createdVersion="3" refreshedVersion="3" recordCount="1030">
  <cacheSource type="worksheet">
    <worksheetSource ref="C9:D1039" sheet="計算用"/>
  </cacheSource>
  <cacheFields count="2">
    <cacheField name="曜日" numFmtId="0">
      <sharedItems containsBlank="1" containsMixedTypes="1" containsNumber="1" containsInteger="1" minValue="0" maxValue="0" count="7">
        <s v="(火)"/>
        <m/>
        <s v="(木)"/>
        <s v="(水)"/>
        <s v="(木）"/>
        <s v=""/>
        <n v="0"/>
      </sharedItems>
    </cacheField>
    <cacheField name="勝敗" numFmtId="0">
      <sharedItems containsBlank="1" containsMixedTypes="1" containsNumber="1" containsInteger="1" minValue="0" maxValue="0" count="5">
        <s v="勝"/>
        <s v=""/>
        <m/>
        <s v="敗"/>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502">
  <r>
    <x v="0"/>
    <x v="0"/>
  </r>
  <r>
    <x v="0"/>
    <x v="1"/>
  </r>
  <r>
    <x v="1"/>
    <x v="2"/>
  </r>
  <r>
    <x v="1"/>
    <x v="2"/>
  </r>
  <r>
    <x v="2"/>
    <x v="1"/>
  </r>
  <r>
    <x v="2"/>
    <x v="3"/>
  </r>
  <r>
    <x v="1"/>
    <x v="2"/>
  </r>
  <r>
    <x v="1"/>
    <x v="2"/>
  </r>
  <r>
    <x v="3"/>
    <x v="1"/>
  </r>
  <r>
    <x v="3"/>
    <x v="3"/>
  </r>
  <r>
    <x v="1"/>
    <x v="2"/>
  </r>
  <r>
    <x v="1"/>
    <x v="2"/>
  </r>
  <r>
    <x v="4"/>
    <x v="0"/>
  </r>
  <r>
    <x v="4"/>
    <x v="1"/>
  </r>
  <r>
    <x v="1"/>
    <x v="2"/>
  </r>
  <r>
    <x v="1"/>
    <x v="2"/>
  </r>
  <r>
    <x v="2"/>
    <x v="3"/>
  </r>
  <r>
    <x v="2"/>
    <x v="1"/>
  </r>
  <r>
    <x v="1"/>
    <x v="2"/>
  </r>
  <r>
    <x v="1"/>
    <x v="2"/>
  </r>
  <r>
    <x v="3"/>
    <x v="3"/>
  </r>
  <r>
    <x v="3"/>
    <x v="1"/>
  </r>
  <r>
    <x v="1"/>
    <x v="2"/>
  </r>
  <r>
    <x v="1"/>
    <x v="2"/>
  </r>
  <r>
    <x v="4"/>
    <x v="1"/>
  </r>
  <r>
    <x v="4"/>
    <x v="0"/>
  </r>
  <r>
    <x v="1"/>
    <x v="2"/>
  </r>
  <r>
    <x v="1"/>
    <x v="2"/>
  </r>
  <r>
    <x v="0"/>
    <x v="1"/>
  </r>
  <r>
    <x v="0"/>
    <x v="0"/>
  </r>
  <r>
    <x v="1"/>
    <x v="2"/>
  </r>
  <r>
    <x v="1"/>
    <x v="2"/>
  </r>
  <r>
    <x v="5"/>
    <x v="3"/>
  </r>
  <r>
    <x v="5"/>
    <x v="1"/>
  </r>
  <r>
    <x v="1"/>
    <x v="2"/>
  </r>
  <r>
    <x v="1"/>
    <x v="2"/>
  </r>
  <r>
    <x v="2"/>
    <x v="0"/>
  </r>
  <r>
    <x v="2"/>
    <x v="1"/>
  </r>
  <r>
    <x v="1"/>
    <x v="2"/>
  </r>
  <r>
    <x v="1"/>
    <x v="2"/>
  </r>
  <r>
    <x v="3"/>
    <x v="0"/>
  </r>
  <r>
    <x v="3"/>
    <x v="1"/>
  </r>
  <r>
    <x v="1"/>
    <x v="2"/>
  </r>
  <r>
    <x v="1"/>
    <x v="2"/>
  </r>
  <r>
    <x v="4"/>
    <x v="0"/>
  </r>
  <r>
    <x v="4"/>
    <x v="1"/>
  </r>
  <r>
    <x v="1"/>
    <x v="2"/>
  </r>
  <r>
    <x v="1"/>
    <x v="2"/>
  </r>
  <r>
    <x v="4"/>
    <x v="1"/>
  </r>
  <r>
    <x v="4"/>
    <x v="3"/>
  </r>
  <r>
    <x v="1"/>
    <x v="2"/>
  </r>
  <r>
    <x v="1"/>
    <x v="2"/>
  </r>
  <r>
    <x v="0"/>
    <x v="1"/>
  </r>
  <r>
    <x v="0"/>
    <x v="0"/>
  </r>
  <r>
    <x v="1"/>
    <x v="2"/>
  </r>
  <r>
    <x v="1"/>
    <x v="2"/>
  </r>
  <r>
    <x v="5"/>
    <x v="1"/>
  </r>
  <r>
    <x v="5"/>
    <x v="3"/>
  </r>
  <r>
    <x v="1"/>
    <x v="2"/>
  </r>
  <r>
    <x v="1"/>
    <x v="2"/>
  </r>
  <r>
    <x v="3"/>
    <x v="0"/>
  </r>
  <r>
    <x v="3"/>
    <x v="1"/>
  </r>
  <r>
    <x v="1"/>
    <x v="2"/>
  </r>
  <r>
    <x v="1"/>
    <x v="2"/>
  </r>
  <r>
    <x v="4"/>
    <x v="0"/>
  </r>
  <r>
    <x v="4"/>
    <x v="1"/>
  </r>
  <r>
    <x v="1"/>
    <x v="2"/>
  </r>
  <r>
    <x v="1"/>
    <x v="2"/>
  </r>
  <r>
    <x v="0"/>
    <x v="1"/>
  </r>
  <r>
    <x v="0"/>
    <x v="3"/>
  </r>
  <r>
    <x v="1"/>
    <x v="2"/>
  </r>
  <r>
    <x v="1"/>
    <x v="2"/>
  </r>
  <r>
    <x v="5"/>
    <x v="3"/>
  </r>
  <r>
    <x v="5"/>
    <x v="1"/>
  </r>
  <r>
    <x v="1"/>
    <x v="2"/>
  </r>
  <r>
    <x v="1"/>
    <x v="2"/>
  </r>
  <r>
    <x v="3"/>
    <x v="3"/>
  </r>
  <r>
    <x v="3"/>
    <x v="1"/>
  </r>
  <r>
    <x v="1"/>
    <x v="2"/>
  </r>
  <r>
    <x v="1"/>
    <x v="2"/>
  </r>
  <r>
    <x v="4"/>
    <x v="1"/>
  </r>
  <r>
    <x v="4"/>
    <x v="3"/>
  </r>
  <r>
    <x v="1"/>
    <x v="2"/>
  </r>
  <r>
    <x v="1"/>
    <x v="2"/>
  </r>
  <r>
    <x v="0"/>
    <x v="0"/>
  </r>
  <r>
    <x v="0"/>
    <x v="1"/>
  </r>
  <r>
    <x v="1"/>
    <x v="2"/>
  </r>
  <r>
    <x v="1"/>
    <x v="2"/>
  </r>
  <r>
    <x v="5"/>
    <x v="3"/>
  </r>
  <r>
    <x v="5"/>
    <x v="1"/>
  </r>
  <r>
    <x v="1"/>
    <x v="2"/>
  </r>
  <r>
    <x v="1"/>
    <x v="2"/>
  </r>
  <r>
    <x v="0"/>
    <x v="0"/>
  </r>
  <r>
    <x v="0"/>
    <x v="1"/>
  </r>
  <r>
    <x v="1"/>
    <x v="2"/>
  </r>
  <r>
    <x v="1"/>
    <x v="2"/>
  </r>
  <r>
    <x v="5"/>
    <x v="0"/>
  </r>
  <r>
    <x v="5"/>
    <x v="1"/>
  </r>
  <r>
    <x v="1"/>
    <x v="2"/>
  </r>
  <r>
    <x v="1"/>
    <x v="2"/>
  </r>
  <r>
    <x v="5"/>
    <x v="3"/>
  </r>
  <r>
    <x v="5"/>
    <x v="1"/>
  </r>
  <r>
    <x v="1"/>
    <x v="2"/>
  </r>
  <r>
    <x v="1"/>
    <x v="2"/>
  </r>
  <r>
    <x v="3"/>
    <x v="0"/>
  </r>
  <r>
    <x v="3"/>
    <x v="1"/>
  </r>
  <r>
    <x v="1"/>
    <x v="2"/>
  </r>
  <r>
    <x v="1"/>
    <x v="2"/>
  </r>
  <r>
    <x v="0"/>
    <x v="0"/>
  </r>
  <r>
    <x v="0"/>
    <x v="1"/>
  </r>
  <r>
    <x v="1"/>
    <x v="2"/>
  </r>
  <r>
    <x v="1"/>
    <x v="2"/>
  </r>
  <r>
    <x v="5"/>
    <x v="1"/>
  </r>
  <r>
    <x v="5"/>
    <x v="3"/>
  </r>
  <r>
    <x v="1"/>
    <x v="2"/>
  </r>
  <r>
    <x v="1"/>
    <x v="2"/>
  </r>
  <r>
    <x v="3"/>
    <x v="1"/>
  </r>
  <r>
    <x v="3"/>
    <x v="0"/>
  </r>
  <r>
    <x v="1"/>
    <x v="2"/>
  </r>
  <r>
    <x v="1"/>
    <x v="2"/>
  </r>
  <r>
    <x v="0"/>
    <x v="3"/>
  </r>
  <r>
    <x v="0"/>
    <x v="1"/>
  </r>
  <r>
    <x v="1"/>
    <x v="2"/>
  </r>
  <r>
    <x v="1"/>
    <x v="2"/>
  </r>
  <r>
    <x v="5"/>
    <x v="1"/>
  </r>
  <r>
    <x v="5"/>
    <x v="3"/>
  </r>
  <r>
    <x v="1"/>
    <x v="2"/>
  </r>
  <r>
    <x v="1"/>
    <x v="2"/>
  </r>
  <r>
    <x v="5"/>
    <x v="3"/>
  </r>
  <r>
    <x v="5"/>
    <x v="1"/>
  </r>
  <r>
    <x v="1"/>
    <x v="2"/>
  </r>
  <r>
    <x v="1"/>
    <x v="2"/>
  </r>
  <r>
    <x v="2"/>
    <x v="3"/>
  </r>
  <r>
    <x v="2"/>
    <x v="1"/>
  </r>
  <r>
    <x v="1"/>
    <x v="2"/>
  </r>
  <r>
    <x v="1"/>
    <x v="2"/>
  </r>
  <r>
    <x v="3"/>
    <x v="3"/>
  </r>
  <r>
    <x v="3"/>
    <x v="1"/>
  </r>
  <r>
    <x v="1"/>
    <x v="2"/>
  </r>
  <r>
    <x v="1"/>
    <x v="2"/>
  </r>
  <r>
    <x v="4"/>
    <x v="3"/>
  </r>
  <r>
    <x v="4"/>
    <x v="1"/>
  </r>
  <r>
    <x v="1"/>
    <x v="2"/>
  </r>
  <r>
    <x v="1"/>
    <x v="2"/>
  </r>
  <r>
    <x v="3"/>
    <x v="0"/>
  </r>
  <r>
    <x v="3"/>
    <x v="1"/>
  </r>
  <r>
    <x v="1"/>
    <x v="2"/>
  </r>
  <r>
    <x v="1"/>
    <x v="2"/>
  </r>
  <r>
    <x v="5"/>
    <x v="1"/>
  </r>
  <r>
    <x v="5"/>
    <x v="0"/>
  </r>
  <r>
    <x v="1"/>
    <x v="2"/>
  </r>
  <r>
    <x v="1"/>
    <x v="2"/>
  </r>
  <r>
    <x v="0"/>
    <x v="3"/>
  </r>
  <r>
    <x v="0"/>
    <x v="1"/>
  </r>
  <r>
    <x v="1"/>
    <x v="2"/>
  </r>
  <r>
    <x v="1"/>
    <x v="2"/>
  </r>
  <r>
    <x v="5"/>
    <x v="1"/>
  </r>
  <r>
    <x v="5"/>
    <x v="3"/>
  </r>
  <r>
    <x v="1"/>
    <x v="2"/>
  </r>
  <r>
    <x v="1"/>
    <x v="2"/>
  </r>
  <r>
    <x v="3"/>
    <x v="1"/>
  </r>
  <r>
    <x v="3"/>
    <x v="3"/>
  </r>
  <r>
    <x v="1"/>
    <x v="2"/>
  </r>
  <r>
    <x v="1"/>
    <x v="2"/>
  </r>
  <r>
    <x v="0"/>
    <x v="1"/>
  </r>
  <r>
    <x v="0"/>
    <x v="3"/>
  </r>
  <r>
    <x v="1"/>
    <x v="2"/>
  </r>
  <r>
    <x v="1"/>
    <x v="2"/>
  </r>
  <r>
    <x v="5"/>
    <x v="1"/>
  </r>
  <r>
    <x v="5"/>
    <x v="3"/>
  </r>
  <r>
    <x v="1"/>
    <x v="2"/>
  </r>
  <r>
    <x v="1"/>
    <x v="2"/>
  </r>
  <r>
    <x v="3"/>
    <x v="3"/>
  </r>
  <r>
    <x v="3"/>
    <x v="1"/>
  </r>
  <r>
    <x v="1"/>
    <x v="2"/>
  </r>
  <r>
    <x v="1"/>
    <x v="2"/>
  </r>
  <r>
    <x v="0"/>
    <x v="1"/>
  </r>
  <r>
    <x v="0"/>
    <x v="3"/>
  </r>
  <r>
    <x v="1"/>
    <x v="2"/>
  </r>
  <r>
    <x v="1"/>
    <x v="2"/>
  </r>
  <r>
    <x v="3"/>
    <x v="1"/>
  </r>
  <r>
    <x v="3"/>
    <x v="0"/>
  </r>
  <r>
    <x v="1"/>
    <x v="2"/>
  </r>
  <r>
    <x v="1"/>
    <x v="2"/>
  </r>
  <r>
    <x v="3"/>
    <x v="1"/>
  </r>
  <r>
    <x v="3"/>
    <x v="3"/>
  </r>
  <r>
    <x v="1"/>
    <x v="2"/>
  </r>
  <r>
    <x v="1"/>
    <x v="2"/>
  </r>
  <r>
    <x v="5"/>
    <x v="3"/>
  </r>
  <r>
    <x v="5"/>
    <x v="1"/>
  </r>
  <r>
    <x v="1"/>
    <x v="2"/>
  </r>
  <r>
    <x v="1"/>
    <x v="2"/>
  </r>
  <r>
    <x v="3"/>
    <x v="3"/>
  </r>
  <r>
    <x v="3"/>
    <x v="1"/>
  </r>
  <r>
    <x v="1"/>
    <x v="2"/>
  </r>
  <r>
    <x v="1"/>
    <x v="2"/>
  </r>
  <r>
    <x v="0"/>
    <x v="1"/>
  </r>
  <r>
    <x v="0"/>
    <x v="3"/>
  </r>
  <r>
    <x v="1"/>
    <x v="2"/>
  </r>
  <r>
    <x v="1"/>
    <x v="2"/>
  </r>
  <r>
    <x v="5"/>
    <x v="3"/>
  </r>
  <r>
    <x v="5"/>
    <x v="1"/>
  </r>
  <r>
    <x v="1"/>
    <x v="2"/>
  </r>
  <r>
    <x v="1"/>
    <x v="2"/>
  </r>
  <r>
    <x v="3"/>
    <x v="1"/>
  </r>
  <r>
    <x v="3"/>
    <x v="0"/>
  </r>
  <r>
    <x v="1"/>
    <x v="2"/>
  </r>
  <r>
    <x v="1"/>
    <x v="2"/>
  </r>
  <r>
    <x v="0"/>
    <x v="0"/>
  </r>
  <r>
    <x v="0"/>
    <x v="1"/>
  </r>
  <r>
    <x v="1"/>
    <x v="2"/>
  </r>
  <r>
    <x v="1"/>
    <x v="2"/>
  </r>
  <r>
    <x v="5"/>
    <x v="3"/>
  </r>
  <r>
    <x v="5"/>
    <x v="1"/>
  </r>
  <r>
    <x v="1"/>
    <x v="2"/>
  </r>
  <r>
    <x v="1"/>
    <x v="2"/>
  </r>
  <r>
    <x v="3"/>
    <x v="1"/>
  </r>
  <r>
    <x v="3"/>
    <x v="0"/>
  </r>
  <r>
    <x v="1"/>
    <x v="2"/>
  </r>
  <r>
    <x v="1"/>
    <x v="2"/>
  </r>
  <r>
    <x v="3"/>
    <x v="1"/>
  </r>
  <r>
    <x v="3"/>
    <x v="3"/>
  </r>
  <r>
    <x v="1"/>
    <x v="2"/>
  </r>
  <r>
    <x v="1"/>
    <x v="2"/>
  </r>
  <r>
    <x v="0"/>
    <x v="1"/>
  </r>
  <r>
    <x v="0"/>
    <x v="0"/>
  </r>
  <r>
    <x v="1"/>
    <x v="2"/>
  </r>
  <r>
    <x v="1"/>
    <x v="2"/>
  </r>
  <r>
    <x v="5"/>
    <x v="1"/>
  </r>
  <r>
    <x v="5"/>
    <x v="3"/>
  </r>
  <r>
    <x v="1"/>
    <x v="2"/>
  </r>
  <r>
    <x v="1"/>
    <x v="2"/>
  </r>
  <r>
    <x v="3"/>
    <x v="1"/>
  </r>
  <r>
    <x v="3"/>
    <x v="0"/>
  </r>
  <r>
    <x v="1"/>
    <x v="2"/>
  </r>
  <r>
    <x v="1"/>
    <x v="2"/>
  </r>
  <r>
    <x v="5"/>
    <x v="1"/>
  </r>
  <r>
    <x v="5"/>
    <x v="3"/>
  </r>
  <r>
    <x v="1"/>
    <x v="2"/>
  </r>
  <r>
    <x v="1"/>
    <x v="2"/>
  </r>
  <r>
    <x v="3"/>
    <x v="3"/>
  </r>
  <r>
    <x v="3"/>
    <x v="1"/>
  </r>
  <r>
    <x v="1"/>
    <x v="2"/>
  </r>
  <r>
    <x v="1"/>
    <x v="2"/>
  </r>
  <r>
    <x v="0"/>
    <x v="1"/>
  </r>
  <r>
    <x v="0"/>
    <x v="3"/>
  </r>
  <r>
    <x v="1"/>
    <x v="2"/>
  </r>
  <r>
    <x v="1"/>
    <x v="2"/>
  </r>
  <r>
    <x v="5"/>
    <x v="1"/>
  </r>
  <r>
    <x v="5"/>
    <x v="3"/>
  </r>
  <r>
    <x v="1"/>
    <x v="2"/>
  </r>
  <r>
    <x v="1"/>
    <x v="2"/>
  </r>
  <r>
    <x v="5"/>
    <x v="1"/>
  </r>
  <r>
    <x v="5"/>
    <x v="3"/>
  </r>
  <r>
    <x v="1"/>
    <x v="2"/>
  </r>
  <r>
    <x v="1"/>
    <x v="2"/>
  </r>
  <r>
    <x v="3"/>
    <x v="3"/>
  </r>
  <r>
    <x v="3"/>
    <x v="1"/>
  </r>
  <r>
    <x v="1"/>
    <x v="2"/>
  </r>
  <r>
    <x v="1"/>
    <x v="2"/>
  </r>
  <r>
    <x v="0"/>
    <x v="3"/>
  </r>
  <r>
    <x v="0"/>
    <x v="1"/>
  </r>
  <r>
    <x v="1"/>
    <x v="2"/>
  </r>
  <r>
    <x v="1"/>
    <x v="2"/>
  </r>
  <r>
    <x v="3"/>
    <x v="1"/>
  </r>
  <r>
    <x v="3"/>
    <x v="0"/>
  </r>
  <r>
    <x v="1"/>
    <x v="2"/>
  </r>
  <r>
    <x v="1"/>
    <x v="2"/>
  </r>
  <r>
    <x v="5"/>
    <x v="1"/>
  </r>
  <r>
    <x v="5"/>
    <x v="0"/>
  </r>
  <r>
    <x v="1"/>
    <x v="2"/>
  </r>
  <r>
    <x v="1"/>
    <x v="2"/>
  </r>
  <r>
    <x v="3"/>
    <x v="1"/>
  </r>
  <r>
    <x v="3"/>
    <x v="0"/>
  </r>
  <r>
    <x v="1"/>
    <x v="2"/>
  </r>
  <r>
    <x v="1"/>
    <x v="2"/>
  </r>
  <r>
    <x v="5"/>
    <x v="1"/>
  </r>
  <r>
    <x v="5"/>
    <x v="3"/>
  </r>
  <r>
    <x v="1"/>
    <x v="2"/>
  </r>
  <r>
    <x v="1"/>
    <x v="2"/>
  </r>
  <r>
    <x v="0"/>
    <x v="1"/>
  </r>
  <r>
    <x v="0"/>
    <x v="0"/>
  </r>
  <r>
    <x v="1"/>
    <x v="2"/>
  </r>
  <r>
    <x v="1"/>
    <x v="2"/>
  </r>
  <r>
    <x v="5"/>
    <x v="1"/>
  </r>
  <r>
    <x v="5"/>
    <x v="3"/>
  </r>
  <r>
    <x v="1"/>
    <x v="2"/>
  </r>
  <r>
    <x v="1"/>
    <x v="2"/>
  </r>
  <r>
    <x v="3"/>
    <x v="1"/>
  </r>
  <r>
    <x v="3"/>
    <x v="3"/>
  </r>
  <r>
    <x v="1"/>
    <x v="2"/>
  </r>
  <r>
    <x v="1"/>
    <x v="2"/>
  </r>
  <r>
    <x v="5"/>
    <x v="1"/>
  </r>
  <r>
    <x v="5"/>
    <x v="0"/>
  </r>
  <r>
    <x v="1"/>
    <x v="2"/>
  </r>
  <r>
    <x v="1"/>
    <x v="2"/>
  </r>
  <r>
    <x v="3"/>
    <x v="0"/>
  </r>
  <r>
    <x v="3"/>
    <x v="1"/>
  </r>
  <r>
    <x v="1"/>
    <x v="2"/>
  </r>
  <r>
    <x v="1"/>
    <x v="2"/>
  </r>
  <r>
    <x v="0"/>
    <x v="0"/>
  </r>
  <r>
    <x v="0"/>
    <x v="1"/>
  </r>
  <r>
    <x v="1"/>
    <x v="2"/>
  </r>
  <r>
    <x v="1"/>
    <x v="2"/>
  </r>
  <r>
    <x v="3"/>
    <x v="0"/>
  </r>
  <r>
    <x v="3"/>
    <x v="1"/>
  </r>
  <r>
    <x v="1"/>
    <x v="2"/>
  </r>
  <r>
    <x v="1"/>
    <x v="2"/>
  </r>
  <r>
    <x v="5"/>
    <x v="3"/>
  </r>
  <r>
    <x v="5"/>
    <x v="1"/>
  </r>
  <r>
    <x v="1"/>
    <x v="2"/>
  </r>
  <r>
    <x v="1"/>
    <x v="2"/>
  </r>
  <r>
    <x v="0"/>
    <x v="0"/>
  </r>
  <r>
    <x v="0"/>
    <x v="1"/>
  </r>
  <r>
    <x v="1"/>
    <x v="2"/>
  </r>
  <r>
    <x v="1"/>
    <x v="2"/>
  </r>
  <r>
    <x v="3"/>
    <x v="1"/>
  </r>
  <r>
    <x v="3"/>
    <x v="0"/>
  </r>
  <r>
    <x v="1"/>
    <x v="2"/>
  </r>
  <r>
    <x v="1"/>
    <x v="2"/>
  </r>
  <r>
    <x v="0"/>
    <x v="1"/>
  </r>
  <r>
    <x v="0"/>
    <x v="0"/>
  </r>
  <r>
    <x v="1"/>
    <x v="2"/>
  </r>
  <r>
    <x v="1"/>
    <x v="2"/>
  </r>
  <r>
    <x v="5"/>
    <x v="1"/>
  </r>
  <r>
    <x v="5"/>
    <x v="3"/>
  </r>
  <r>
    <x v="1"/>
    <x v="2"/>
  </r>
  <r>
    <x v="1"/>
    <x v="2"/>
  </r>
  <r>
    <x v="5"/>
    <x v="1"/>
  </r>
  <r>
    <x v="5"/>
    <x v="3"/>
  </r>
  <r>
    <x v="1"/>
    <x v="2"/>
  </r>
  <r>
    <x v="1"/>
    <x v="2"/>
  </r>
  <r>
    <x v="5"/>
    <x v="1"/>
  </r>
  <r>
    <x v="5"/>
    <x v="0"/>
  </r>
  <r>
    <x v="1"/>
    <x v="2"/>
  </r>
  <r>
    <x v="1"/>
    <x v="2"/>
  </r>
  <r>
    <x v="5"/>
    <x v="3"/>
  </r>
  <r>
    <x v="5"/>
    <x v="1"/>
  </r>
  <r>
    <x v="1"/>
    <x v="2"/>
  </r>
  <r>
    <x v="1"/>
    <x v="2"/>
  </r>
  <r>
    <x v="5"/>
    <x v="1"/>
  </r>
  <r>
    <x v="5"/>
    <x v="0"/>
  </r>
  <r>
    <x v="1"/>
    <x v="2"/>
  </r>
  <r>
    <x v="1"/>
    <x v="2"/>
  </r>
  <r>
    <x v="5"/>
    <x v="1"/>
  </r>
  <r>
    <x v="5"/>
    <x v="3"/>
  </r>
  <r>
    <x v="1"/>
    <x v="2"/>
  </r>
  <r>
    <x v="1"/>
    <x v="2"/>
  </r>
  <r>
    <x v="5"/>
    <x v="1"/>
  </r>
  <r>
    <x v="5"/>
    <x v="0"/>
  </r>
  <r>
    <x v="1"/>
    <x v="2"/>
  </r>
  <r>
    <x v="1"/>
    <x v="2"/>
  </r>
  <r>
    <x v="5"/>
    <x v="0"/>
  </r>
  <r>
    <x v="5"/>
    <x v="1"/>
  </r>
  <r>
    <x v="1"/>
    <x v="2"/>
  </r>
  <r>
    <x v="1"/>
    <x v="2"/>
  </r>
  <r>
    <x v="2"/>
    <x v="1"/>
  </r>
  <r>
    <x v="2"/>
    <x v="3"/>
  </r>
  <r>
    <x v="1"/>
    <x v="2"/>
  </r>
  <r>
    <x v="1"/>
    <x v="2"/>
  </r>
  <r>
    <x v="5"/>
    <x v="3"/>
  </r>
  <r>
    <x v="5"/>
    <x v="1"/>
  </r>
  <r>
    <x v="1"/>
    <x v="2"/>
  </r>
  <r>
    <x v="1"/>
    <x v="2"/>
  </r>
  <r>
    <x v="5"/>
    <x v="0"/>
  </r>
  <r>
    <x v="5"/>
    <x v="1"/>
  </r>
  <r>
    <x v="1"/>
    <x v="2"/>
  </r>
  <r>
    <x v="1"/>
    <x v="2"/>
  </r>
  <r>
    <x v="5"/>
    <x v="1"/>
  </r>
  <r>
    <x v="5"/>
    <x v="0"/>
  </r>
  <r>
    <x v="1"/>
    <x v="2"/>
  </r>
  <r>
    <x v="1"/>
    <x v="2"/>
  </r>
  <r>
    <x v="2"/>
    <x v="1"/>
  </r>
  <r>
    <x v="2"/>
    <x v="3"/>
  </r>
  <r>
    <x v="1"/>
    <x v="2"/>
  </r>
  <r>
    <x v="1"/>
    <x v="2"/>
  </r>
  <r>
    <x v="5"/>
    <x v="1"/>
  </r>
  <r>
    <x v="5"/>
    <x v="0"/>
  </r>
  <r>
    <x v="1"/>
    <x v="2"/>
  </r>
  <r>
    <x v="1"/>
    <x v="2"/>
  </r>
  <r>
    <x v="2"/>
    <x v="3"/>
  </r>
  <r>
    <x v="2"/>
    <x v="1"/>
  </r>
  <r>
    <x v="1"/>
    <x v="2"/>
  </r>
  <r>
    <x v="1"/>
    <x v="2"/>
  </r>
  <r>
    <x v="2"/>
    <x v="1"/>
  </r>
  <r>
    <x v="2"/>
    <x v="3"/>
  </r>
  <r>
    <x v="1"/>
    <x v="2"/>
  </r>
  <r>
    <x v="1"/>
    <x v="2"/>
  </r>
  <r>
    <x v="5"/>
    <x v="1"/>
  </r>
  <r>
    <x v="5"/>
    <x v="0"/>
  </r>
  <r>
    <x v="1"/>
    <x v="2"/>
  </r>
  <r>
    <x v="1"/>
    <x v="2"/>
  </r>
  <r>
    <x v="2"/>
    <x v="3"/>
  </r>
  <r>
    <x v="2"/>
    <x v="1"/>
  </r>
  <r>
    <x v="1"/>
    <x v="2"/>
  </r>
  <r>
    <x v="1"/>
    <x v="2"/>
  </r>
  <r>
    <x v="5"/>
    <x v="1"/>
  </r>
  <r>
    <x v="5"/>
    <x v="3"/>
  </r>
  <r>
    <x v="1"/>
    <x v="2"/>
  </r>
  <r>
    <x v="1"/>
    <x v="2"/>
  </r>
  <r>
    <x v="5"/>
    <x v="1"/>
  </r>
  <r>
    <x v="5"/>
    <x v="3"/>
  </r>
  <r>
    <x v="1"/>
    <x v="2"/>
  </r>
  <r>
    <x v="1"/>
    <x v="2"/>
  </r>
  <r>
    <x v="5"/>
    <x v="1"/>
  </r>
  <r>
    <x v="5"/>
    <x v="3"/>
  </r>
  <r>
    <x v="1"/>
    <x v="2"/>
  </r>
  <r>
    <x v="1"/>
    <x v="2"/>
  </r>
  <r>
    <x v="2"/>
    <x v="1"/>
  </r>
  <r>
    <x v="2"/>
    <x v="0"/>
  </r>
  <r>
    <x v="1"/>
    <x v="2"/>
  </r>
  <r>
    <x v="1"/>
    <x v="2"/>
  </r>
  <r>
    <x v="5"/>
    <x v="3"/>
  </r>
  <r>
    <x v="5"/>
    <x v="1"/>
  </r>
  <r>
    <x v="1"/>
    <x v="2"/>
  </r>
  <r>
    <x v="1"/>
    <x v="2"/>
  </r>
  <r>
    <x v="2"/>
    <x v="3"/>
  </r>
  <r>
    <x v="2"/>
    <x v="1"/>
  </r>
  <r>
    <x v="1"/>
    <x v="2"/>
  </r>
  <r>
    <x v="1"/>
    <x v="2"/>
  </r>
  <r>
    <x v="5"/>
    <x v="0"/>
  </r>
  <r>
    <x v="5"/>
    <x v="1"/>
  </r>
  <r>
    <x v="1"/>
    <x v="2"/>
  </r>
  <r>
    <x v="1"/>
    <x v="2"/>
  </r>
  <r>
    <x v="5"/>
    <x v="1"/>
  </r>
  <r>
    <x v="5"/>
    <x v="0"/>
  </r>
  <r>
    <x v="1"/>
    <x v="2"/>
  </r>
  <r>
    <x v="1"/>
    <x v="2"/>
  </r>
  <r>
    <x v="2"/>
    <x v="3"/>
  </r>
  <r>
    <x v="2"/>
    <x v="1"/>
  </r>
  <r>
    <x v="1"/>
    <x v="2"/>
  </r>
  <r>
    <x v="1"/>
    <x v="2"/>
  </r>
  <r>
    <x v="5"/>
    <x v="3"/>
  </r>
  <r>
    <x v="5"/>
    <x v="1"/>
  </r>
  <r>
    <x v="1"/>
    <x v="2"/>
  </r>
  <r>
    <x v="1"/>
    <x v="2"/>
  </r>
  <r>
    <x v="5"/>
    <x v="3"/>
  </r>
  <r>
    <x v="5"/>
    <x v="1"/>
  </r>
  <r>
    <x v="1"/>
    <x v="2"/>
  </r>
  <r>
    <x v="1"/>
    <x v="2"/>
  </r>
  <r>
    <x v="2"/>
    <x v="1"/>
  </r>
  <r>
    <x v="2"/>
    <x v="3"/>
  </r>
  <r>
    <x v="1"/>
    <x v="2"/>
  </r>
  <r>
    <x v="1"/>
    <x v="2"/>
  </r>
  <r>
    <x v="5"/>
    <x v="1"/>
  </r>
  <r>
    <x v="5"/>
    <x v="3"/>
  </r>
  <r>
    <x v="1"/>
    <x v="2"/>
  </r>
  <r>
    <x v="1"/>
    <x v="2"/>
  </r>
  <r>
    <x v="2"/>
    <x v="3"/>
  </r>
  <r>
    <x v="2"/>
    <x v="1"/>
  </r>
  <r>
    <x v="1"/>
    <x v="2"/>
  </r>
  <r>
    <x v="1"/>
    <x v="2"/>
  </r>
  <r>
    <x v="5"/>
    <x v="1"/>
  </r>
  <r>
    <x v="5"/>
    <x v="0"/>
  </r>
  <r>
    <x v="1"/>
    <x v="2"/>
  </r>
  <r>
    <x v="1"/>
    <x v="2"/>
  </r>
  <r>
    <x v="2"/>
    <x v="3"/>
  </r>
  <r>
    <x v="2"/>
    <x v="1"/>
  </r>
  <r>
    <x v="1"/>
    <x v="2"/>
  </r>
  <r>
    <x v="1"/>
    <x v="2"/>
  </r>
  <r>
    <x v="5"/>
    <x v="1"/>
  </r>
  <r>
    <x v="5"/>
    <x v="3"/>
  </r>
  <r>
    <x v="1"/>
    <x v="2"/>
  </r>
  <r>
    <x v="1"/>
    <x v="2"/>
  </r>
  <r>
    <x v="5"/>
    <x v="1"/>
  </r>
  <r>
    <x v="5"/>
    <x v="0"/>
  </r>
  <r>
    <x v="1"/>
    <x v="2"/>
  </r>
  <r>
    <x v="1"/>
    <x v="2"/>
  </r>
  <r>
    <x v="2"/>
    <x v="1"/>
  </r>
  <r>
    <x v="2"/>
    <x v="3"/>
  </r>
  <r>
    <x v="1"/>
    <x v="2"/>
  </r>
  <r>
    <x v="1"/>
    <x v="2"/>
  </r>
  <r>
    <x v="5"/>
    <x v="1"/>
  </r>
  <r>
    <x v="5"/>
    <x v="0"/>
  </r>
  <r>
    <x v="1"/>
    <x v="2"/>
  </r>
  <r>
    <x v="1"/>
    <x v="2"/>
  </r>
  <r>
    <x v="2"/>
    <x v="1"/>
  </r>
  <r>
    <x v="2"/>
    <x v="3"/>
  </r>
  <r>
    <x v="1"/>
    <x v="2"/>
  </r>
  <r>
    <x v="1"/>
    <x v="2"/>
  </r>
  <r>
    <x v="5"/>
    <x v="0"/>
  </r>
  <r>
    <x v="5"/>
    <x v="1"/>
  </r>
  <r>
    <x v="1"/>
    <x v="2"/>
  </r>
  <r>
    <x v="1"/>
    <x v="2"/>
  </r>
  <r>
    <x v="2"/>
    <x v="1"/>
  </r>
  <r>
    <x v="2"/>
    <x v="1"/>
  </r>
  <r>
    <x v="1"/>
    <x v="2"/>
  </r>
  <r>
    <x v="1"/>
    <x v="2"/>
  </r>
  <r>
    <x v="6"/>
    <x v="1"/>
  </r>
  <r>
    <x v="6"/>
    <x v="1"/>
  </r>
  <r>
    <x v="1"/>
    <x v="2"/>
  </r>
  <r>
    <x v="1"/>
    <x v="2"/>
  </r>
  <r>
    <x v="6"/>
    <x v="1"/>
  </r>
  <r>
    <x v="6"/>
    <x v="1"/>
  </r>
  <r>
    <x v="1"/>
    <x v="2"/>
  </r>
  <r>
    <x v="1"/>
    <x v="2"/>
  </r>
  <r>
    <x v="6"/>
    <x v="1"/>
  </r>
  <r>
    <x v="6"/>
    <x v="1"/>
  </r>
  <r>
    <x v="1"/>
    <x v="2"/>
  </r>
  <r>
    <x v="1"/>
    <x v="2"/>
  </r>
  <r>
    <x v="6"/>
    <x v="1"/>
  </r>
  <r>
    <x v="6"/>
    <x v="1"/>
  </r>
</pivotCacheRecords>
</file>

<file path=xl/pivotCache/pivotCacheRecords2.xml><?xml version="1.0" encoding="utf-8"?>
<pivotCacheRecords xmlns="http://schemas.openxmlformats.org/spreadsheetml/2006/main" xmlns:r="http://schemas.openxmlformats.org/officeDocument/2006/relationships" count="1030">
  <r>
    <x v="0"/>
    <x v="0"/>
  </r>
  <r>
    <x v="0"/>
    <x v="1"/>
  </r>
  <r>
    <x v="1"/>
    <x v="2"/>
  </r>
  <r>
    <x v="1"/>
    <x v="2"/>
  </r>
  <r>
    <x v="2"/>
    <x v="1"/>
  </r>
  <r>
    <x v="2"/>
    <x v="0"/>
  </r>
  <r>
    <x v="1"/>
    <x v="2"/>
  </r>
  <r>
    <x v="1"/>
    <x v="2"/>
  </r>
  <r>
    <x v="0"/>
    <x v="0"/>
  </r>
  <r>
    <x v="0"/>
    <x v="1"/>
  </r>
  <r>
    <x v="1"/>
    <x v="2"/>
  </r>
  <r>
    <x v="1"/>
    <x v="2"/>
  </r>
  <r>
    <x v="2"/>
    <x v="1"/>
  </r>
  <r>
    <x v="2"/>
    <x v="0"/>
  </r>
  <r>
    <x v="1"/>
    <x v="2"/>
  </r>
  <r>
    <x v="1"/>
    <x v="2"/>
  </r>
  <r>
    <x v="0"/>
    <x v="1"/>
  </r>
  <r>
    <x v="0"/>
    <x v="0"/>
  </r>
  <r>
    <x v="1"/>
    <x v="2"/>
  </r>
  <r>
    <x v="1"/>
    <x v="2"/>
  </r>
  <r>
    <x v="0"/>
    <x v="0"/>
  </r>
  <r>
    <x v="0"/>
    <x v="1"/>
  </r>
  <r>
    <x v="1"/>
    <x v="2"/>
  </r>
  <r>
    <x v="1"/>
    <x v="2"/>
  </r>
  <r>
    <x v="3"/>
    <x v="1"/>
  </r>
  <r>
    <x v="3"/>
    <x v="0"/>
  </r>
  <r>
    <x v="1"/>
    <x v="2"/>
  </r>
  <r>
    <x v="1"/>
    <x v="2"/>
  </r>
  <r>
    <x v="2"/>
    <x v="3"/>
  </r>
  <r>
    <x v="2"/>
    <x v="1"/>
  </r>
  <r>
    <x v="1"/>
    <x v="2"/>
  </r>
  <r>
    <x v="1"/>
    <x v="2"/>
  </r>
  <r>
    <x v="0"/>
    <x v="1"/>
  </r>
  <r>
    <x v="0"/>
    <x v="0"/>
  </r>
  <r>
    <x v="1"/>
    <x v="2"/>
  </r>
  <r>
    <x v="1"/>
    <x v="2"/>
  </r>
  <r>
    <x v="3"/>
    <x v="1"/>
  </r>
  <r>
    <x v="3"/>
    <x v="0"/>
  </r>
  <r>
    <x v="1"/>
    <x v="2"/>
  </r>
  <r>
    <x v="1"/>
    <x v="2"/>
  </r>
  <r>
    <x v="2"/>
    <x v="3"/>
  </r>
  <r>
    <x v="2"/>
    <x v="1"/>
  </r>
  <r>
    <x v="1"/>
    <x v="2"/>
  </r>
  <r>
    <x v="1"/>
    <x v="2"/>
  </r>
  <r>
    <x v="0"/>
    <x v="0"/>
  </r>
  <r>
    <x v="0"/>
    <x v="1"/>
  </r>
  <r>
    <x v="1"/>
    <x v="2"/>
  </r>
  <r>
    <x v="1"/>
    <x v="2"/>
  </r>
  <r>
    <x v="2"/>
    <x v="3"/>
  </r>
  <r>
    <x v="2"/>
    <x v="1"/>
  </r>
  <r>
    <x v="1"/>
    <x v="2"/>
  </r>
  <r>
    <x v="1"/>
    <x v="2"/>
  </r>
  <r>
    <x v="0"/>
    <x v="0"/>
  </r>
  <r>
    <x v="0"/>
    <x v="1"/>
  </r>
  <r>
    <x v="1"/>
    <x v="2"/>
  </r>
  <r>
    <x v="1"/>
    <x v="2"/>
  </r>
  <r>
    <x v="2"/>
    <x v="0"/>
  </r>
  <r>
    <x v="2"/>
    <x v="1"/>
  </r>
  <r>
    <x v="1"/>
    <x v="2"/>
  </r>
  <r>
    <x v="1"/>
    <x v="2"/>
  </r>
  <r>
    <x v="0"/>
    <x v="1"/>
  </r>
  <r>
    <x v="0"/>
    <x v="0"/>
  </r>
  <r>
    <x v="1"/>
    <x v="2"/>
  </r>
  <r>
    <x v="1"/>
    <x v="2"/>
  </r>
  <r>
    <x v="2"/>
    <x v="3"/>
  </r>
  <r>
    <x v="2"/>
    <x v="1"/>
  </r>
  <r>
    <x v="1"/>
    <x v="2"/>
  </r>
  <r>
    <x v="1"/>
    <x v="2"/>
  </r>
  <r>
    <x v="0"/>
    <x v="0"/>
  </r>
  <r>
    <x v="0"/>
    <x v="1"/>
  </r>
  <r>
    <x v="1"/>
    <x v="2"/>
  </r>
  <r>
    <x v="1"/>
    <x v="2"/>
  </r>
  <r>
    <x v="0"/>
    <x v="1"/>
  </r>
  <r>
    <x v="0"/>
    <x v="3"/>
  </r>
  <r>
    <x v="1"/>
    <x v="2"/>
  </r>
  <r>
    <x v="1"/>
    <x v="2"/>
  </r>
  <r>
    <x v="3"/>
    <x v="0"/>
  </r>
  <r>
    <x v="3"/>
    <x v="1"/>
  </r>
  <r>
    <x v="1"/>
    <x v="2"/>
  </r>
  <r>
    <x v="1"/>
    <x v="2"/>
  </r>
  <r>
    <x v="2"/>
    <x v="1"/>
  </r>
  <r>
    <x v="2"/>
    <x v="0"/>
  </r>
  <r>
    <x v="1"/>
    <x v="2"/>
  </r>
  <r>
    <x v="1"/>
    <x v="2"/>
  </r>
  <r>
    <x v="0"/>
    <x v="1"/>
  </r>
  <r>
    <x v="0"/>
    <x v="3"/>
  </r>
  <r>
    <x v="1"/>
    <x v="2"/>
  </r>
  <r>
    <x v="1"/>
    <x v="2"/>
  </r>
  <r>
    <x v="2"/>
    <x v="0"/>
  </r>
  <r>
    <x v="2"/>
    <x v="1"/>
  </r>
  <r>
    <x v="1"/>
    <x v="2"/>
  </r>
  <r>
    <x v="1"/>
    <x v="2"/>
  </r>
  <r>
    <x v="0"/>
    <x v="3"/>
  </r>
  <r>
    <x v="0"/>
    <x v="1"/>
  </r>
  <r>
    <x v="1"/>
    <x v="2"/>
  </r>
  <r>
    <x v="1"/>
    <x v="2"/>
  </r>
  <r>
    <x v="0"/>
    <x v="1"/>
  </r>
  <r>
    <x v="0"/>
    <x v="0"/>
  </r>
  <r>
    <x v="1"/>
    <x v="2"/>
  </r>
  <r>
    <x v="1"/>
    <x v="2"/>
  </r>
  <r>
    <x v="0"/>
    <x v="1"/>
  </r>
  <r>
    <x v="0"/>
    <x v="0"/>
  </r>
  <r>
    <x v="1"/>
    <x v="2"/>
  </r>
  <r>
    <x v="1"/>
    <x v="2"/>
  </r>
  <r>
    <x v="2"/>
    <x v="0"/>
  </r>
  <r>
    <x v="2"/>
    <x v="1"/>
  </r>
  <r>
    <x v="1"/>
    <x v="2"/>
  </r>
  <r>
    <x v="1"/>
    <x v="2"/>
  </r>
  <r>
    <x v="0"/>
    <x v="1"/>
  </r>
  <r>
    <x v="0"/>
    <x v="0"/>
  </r>
  <r>
    <x v="1"/>
    <x v="2"/>
  </r>
  <r>
    <x v="1"/>
    <x v="2"/>
  </r>
  <r>
    <x v="2"/>
    <x v="0"/>
  </r>
  <r>
    <x v="2"/>
    <x v="1"/>
  </r>
  <r>
    <x v="1"/>
    <x v="2"/>
  </r>
  <r>
    <x v="1"/>
    <x v="2"/>
  </r>
  <r>
    <x v="0"/>
    <x v="0"/>
  </r>
  <r>
    <x v="0"/>
    <x v="1"/>
  </r>
  <r>
    <x v="1"/>
    <x v="2"/>
  </r>
  <r>
    <x v="1"/>
    <x v="2"/>
  </r>
  <r>
    <x v="2"/>
    <x v="3"/>
  </r>
  <r>
    <x v="2"/>
    <x v="1"/>
  </r>
  <r>
    <x v="1"/>
    <x v="2"/>
  </r>
  <r>
    <x v="1"/>
    <x v="2"/>
  </r>
  <r>
    <x v="2"/>
    <x v="1"/>
  </r>
  <r>
    <x v="2"/>
    <x v="0"/>
  </r>
  <r>
    <x v="1"/>
    <x v="2"/>
  </r>
  <r>
    <x v="1"/>
    <x v="2"/>
  </r>
  <r>
    <x v="0"/>
    <x v="1"/>
  </r>
  <r>
    <x v="0"/>
    <x v="0"/>
  </r>
  <r>
    <x v="1"/>
    <x v="2"/>
  </r>
  <r>
    <x v="1"/>
    <x v="2"/>
  </r>
  <r>
    <x v="2"/>
    <x v="1"/>
  </r>
  <r>
    <x v="2"/>
    <x v="3"/>
  </r>
  <r>
    <x v="1"/>
    <x v="2"/>
  </r>
  <r>
    <x v="1"/>
    <x v="2"/>
  </r>
  <r>
    <x v="0"/>
    <x v="1"/>
  </r>
  <r>
    <x v="0"/>
    <x v="3"/>
  </r>
  <r>
    <x v="1"/>
    <x v="2"/>
  </r>
  <r>
    <x v="1"/>
    <x v="2"/>
  </r>
  <r>
    <x v="2"/>
    <x v="0"/>
  </r>
  <r>
    <x v="2"/>
    <x v="1"/>
  </r>
  <r>
    <x v="1"/>
    <x v="2"/>
  </r>
  <r>
    <x v="1"/>
    <x v="2"/>
  </r>
  <r>
    <x v="0"/>
    <x v="0"/>
  </r>
  <r>
    <x v="0"/>
    <x v="1"/>
  </r>
  <r>
    <x v="1"/>
    <x v="2"/>
  </r>
  <r>
    <x v="1"/>
    <x v="2"/>
  </r>
  <r>
    <x v="2"/>
    <x v="0"/>
  </r>
  <r>
    <x v="2"/>
    <x v="1"/>
  </r>
  <r>
    <x v="1"/>
    <x v="2"/>
  </r>
  <r>
    <x v="1"/>
    <x v="2"/>
  </r>
  <r>
    <x v="0"/>
    <x v="0"/>
  </r>
  <r>
    <x v="0"/>
    <x v="1"/>
  </r>
  <r>
    <x v="1"/>
    <x v="2"/>
  </r>
  <r>
    <x v="1"/>
    <x v="2"/>
  </r>
  <r>
    <x v="2"/>
    <x v="3"/>
  </r>
  <r>
    <x v="2"/>
    <x v="1"/>
  </r>
  <r>
    <x v="1"/>
    <x v="2"/>
  </r>
  <r>
    <x v="1"/>
    <x v="2"/>
  </r>
  <r>
    <x v="0"/>
    <x v="0"/>
  </r>
  <r>
    <x v="0"/>
    <x v="1"/>
  </r>
  <r>
    <x v="1"/>
    <x v="2"/>
  </r>
  <r>
    <x v="1"/>
    <x v="2"/>
  </r>
  <r>
    <x v="2"/>
    <x v="3"/>
  </r>
  <r>
    <x v="2"/>
    <x v="1"/>
  </r>
  <r>
    <x v="1"/>
    <x v="2"/>
  </r>
  <r>
    <x v="1"/>
    <x v="2"/>
  </r>
  <r>
    <x v="0"/>
    <x v="0"/>
  </r>
  <r>
    <x v="0"/>
    <x v="1"/>
  </r>
  <r>
    <x v="1"/>
    <x v="2"/>
  </r>
  <r>
    <x v="1"/>
    <x v="2"/>
  </r>
  <r>
    <x v="2"/>
    <x v="3"/>
  </r>
  <r>
    <x v="2"/>
    <x v="1"/>
  </r>
  <r>
    <x v="1"/>
    <x v="2"/>
  </r>
  <r>
    <x v="1"/>
    <x v="2"/>
  </r>
  <r>
    <x v="0"/>
    <x v="1"/>
  </r>
  <r>
    <x v="0"/>
    <x v="0"/>
  </r>
  <r>
    <x v="1"/>
    <x v="2"/>
  </r>
  <r>
    <x v="1"/>
    <x v="2"/>
  </r>
  <r>
    <x v="2"/>
    <x v="1"/>
  </r>
  <r>
    <x v="2"/>
    <x v="3"/>
  </r>
  <r>
    <x v="1"/>
    <x v="2"/>
  </r>
  <r>
    <x v="1"/>
    <x v="2"/>
  </r>
  <r>
    <x v="0"/>
    <x v="1"/>
  </r>
  <r>
    <x v="0"/>
    <x v="3"/>
  </r>
  <r>
    <x v="1"/>
    <x v="2"/>
  </r>
  <r>
    <x v="1"/>
    <x v="2"/>
  </r>
  <r>
    <x v="2"/>
    <x v="1"/>
  </r>
  <r>
    <x v="2"/>
    <x v="0"/>
  </r>
  <r>
    <x v="1"/>
    <x v="2"/>
  </r>
  <r>
    <x v="1"/>
    <x v="2"/>
  </r>
  <r>
    <x v="0"/>
    <x v="3"/>
  </r>
  <r>
    <x v="0"/>
    <x v="1"/>
  </r>
  <r>
    <x v="1"/>
    <x v="2"/>
  </r>
  <r>
    <x v="1"/>
    <x v="2"/>
  </r>
  <r>
    <x v="0"/>
    <x v="1"/>
  </r>
  <r>
    <x v="0"/>
    <x v="0"/>
  </r>
  <r>
    <x v="1"/>
    <x v="2"/>
  </r>
  <r>
    <x v="1"/>
    <x v="2"/>
  </r>
  <r>
    <x v="2"/>
    <x v="3"/>
  </r>
  <r>
    <x v="2"/>
    <x v="1"/>
  </r>
  <r>
    <x v="1"/>
    <x v="2"/>
  </r>
  <r>
    <x v="1"/>
    <x v="2"/>
  </r>
  <r>
    <x v="0"/>
    <x v="1"/>
  </r>
  <r>
    <x v="0"/>
    <x v="3"/>
  </r>
  <r>
    <x v="1"/>
    <x v="2"/>
  </r>
  <r>
    <x v="1"/>
    <x v="2"/>
  </r>
  <r>
    <x v="2"/>
    <x v="1"/>
  </r>
  <r>
    <x v="2"/>
    <x v="3"/>
  </r>
  <r>
    <x v="1"/>
    <x v="2"/>
  </r>
  <r>
    <x v="1"/>
    <x v="2"/>
  </r>
  <r>
    <x v="0"/>
    <x v="1"/>
  </r>
  <r>
    <x v="0"/>
    <x v="0"/>
  </r>
  <r>
    <x v="1"/>
    <x v="2"/>
  </r>
  <r>
    <x v="1"/>
    <x v="2"/>
  </r>
  <r>
    <x v="2"/>
    <x v="3"/>
  </r>
  <r>
    <x v="2"/>
    <x v="1"/>
  </r>
  <r>
    <x v="1"/>
    <x v="2"/>
  </r>
  <r>
    <x v="1"/>
    <x v="2"/>
  </r>
  <r>
    <x v="0"/>
    <x v="1"/>
  </r>
  <r>
    <x v="0"/>
    <x v="3"/>
  </r>
  <r>
    <x v="1"/>
    <x v="2"/>
  </r>
  <r>
    <x v="1"/>
    <x v="2"/>
  </r>
  <r>
    <x v="4"/>
    <x v="0"/>
  </r>
  <r>
    <x v="4"/>
    <x v="1"/>
  </r>
  <r>
    <x v="1"/>
    <x v="2"/>
  </r>
  <r>
    <x v="1"/>
    <x v="2"/>
  </r>
  <r>
    <x v="0"/>
    <x v="0"/>
  </r>
  <r>
    <x v="0"/>
    <x v="1"/>
  </r>
  <r>
    <x v="1"/>
    <x v="2"/>
  </r>
  <r>
    <x v="1"/>
    <x v="2"/>
  </r>
  <r>
    <x v="2"/>
    <x v="1"/>
  </r>
  <r>
    <x v="2"/>
    <x v="0"/>
  </r>
  <r>
    <x v="1"/>
    <x v="2"/>
  </r>
  <r>
    <x v="1"/>
    <x v="2"/>
  </r>
  <r>
    <x v="0"/>
    <x v="1"/>
  </r>
  <r>
    <x v="0"/>
    <x v="0"/>
  </r>
  <r>
    <x v="1"/>
    <x v="2"/>
  </r>
  <r>
    <x v="1"/>
    <x v="2"/>
  </r>
  <r>
    <x v="2"/>
    <x v="1"/>
  </r>
  <r>
    <x v="2"/>
    <x v="3"/>
  </r>
  <r>
    <x v="1"/>
    <x v="2"/>
  </r>
  <r>
    <x v="1"/>
    <x v="2"/>
  </r>
  <r>
    <x v="0"/>
    <x v="1"/>
  </r>
  <r>
    <x v="0"/>
    <x v="0"/>
  </r>
  <r>
    <x v="1"/>
    <x v="2"/>
  </r>
  <r>
    <x v="1"/>
    <x v="2"/>
  </r>
  <r>
    <x v="2"/>
    <x v="0"/>
  </r>
  <r>
    <x v="2"/>
    <x v="1"/>
  </r>
  <r>
    <x v="1"/>
    <x v="2"/>
  </r>
  <r>
    <x v="1"/>
    <x v="2"/>
  </r>
  <r>
    <x v="2"/>
    <x v="1"/>
  </r>
  <r>
    <x v="2"/>
    <x v="3"/>
  </r>
  <r>
    <x v="1"/>
    <x v="2"/>
  </r>
  <r>
    <x v="1"/>
    <x v="2"/>
  </r>
  <r>
    <x v="0"/>
    <x v="0"/>
  </r>
  <r>
    <x v="0"/>
    <x v="1"/>
  </r>
  <r>
    <x v="1"/>
    <x v="2"/>
  </r>
  <r>
    <x v="1"/>
    <x v="2"/>
  </r>
  <r>
    <x v="0"/>
    <x v="1"/>
  </r>
  <r>
    <x v="0"/>
    <x v="3"/>
  </r>
  <r>
    <x v="1"/>
    <x v="2"/>
  </r>
  <r>
    <x v="1"/>
    <x v="2"/>
  </r>
  <r>
    <x v="0"/>
    <x v="3"/>
  </r>
  <r>
    <x v="0"/>
    <x v="1"/>
  </r>
  <r>
    <x v="1"/>
    <x v="2"/>
  </r>
  <r>
    <x v="1"/>
    <x v="2"/>
  </r>
  <r>
    <x v="0"/>
    <x v="1"/>
  </r>
  <r>
    <x v="0"/>
    <x v="3"/>
  </r>
  <r>
    <x v="1"/>
    <x v="2"/>
  </r>
  <r>
    <x v="1"/>
    <x v="2"/>
  </r>
  <r>
    <x v="0"/>
    <x v="1"/>
  </r>
  <r>
    <x v="0"/>
    <x v="0"/>
  </r>
  <r>
    <x v="1"/>
    <x v="2"/>
  </r>
  <r>
    <x v="1"/>
    <x v="2"/>
  </r>
  <r>
    <x v="0"/>
    <x v="1"/>
  </r>
  <r>
    <x v="0"/>
    <x v="3"/>
  </r>
  <r>
    <x v="1"/>
    <x v="2"/>
  </r>
  <r>
    <x v="1"/>
    <x v="2"/>
  </r>
  <r>
    <x v="0"/>
    <x v="0"/>
  </r>
  <r>
    <x v="0"/>
    <x v="1"/>
  </r>
  <r>
    <x v="1"/>
    <x v="2"/>
  </r>
  <r>
    <x v="1"/>
    <x v="2"/>
  </r>
  <r>
    <x v="0"/>
    <x v="1"/>
  </r>
  <r>
    <x v="0"/>
    <x v="3"/>
  </r>
  <r>
    <x v="1"/>
    <x v="2"/>
  </r>
  <r>
    <x v="1"/>
    <x v="2"/>
  </r>
  <r>
    <x v="0"/>
    <x v="0"/>
  </r>
  <r>
    <x v="0"/>
    <x v="1"/>
  </r>
  <r>
    <x v="1"/>
    <x v="2"/>
  </r>
  <r>
    <x v="1"/>
    <x v="2"/>
  </r>
  <r>
    <x v="0"/>
    <x v="1"/>
  </r>
  <r>
    <x v="0"/>
    <x v="0"/>
  </r>
  <r>
    <x v="1"/>
    <x v="2"/>
  </r>
  <r>
    <x v="1"/>
    <x v="2"/>
  </r>
  <r>
    <x v="0"/>
    <x v="1"/>
  </r>
  <r>
    <x v="0"/>
    <x v="0"/>
  </r>
  <r>
    <x v="1"/>
    <x v="2"/>
  </r>
  <r>
    <x v="1"/>
    <x v="2"/>
  </r>
  <r>
    <x v="0"/>
    <x v="0"/>
  </r>
  <r>
    <x v="0"/>
    <x v="1"/>
  </r>
  <r>
    <x v="1"/>
    <x v="2"/>
  </r>
  <r>
    <x v="1"/>
    <x v="2"/>
  </r>
  <r>
    <x v="0"/>
    <x v="1"/>
  </r>
  <r>
    <x v="0"/>
    <x v="3"/>
  </r>
  <r>
    <x v="1"/>
    <x v="2"/>
  </r>
  <r>
    <x v="1"/>
    <x v="2"/>
  </r>
  <r>
    <x v="0"/>
    <x v="0"/>
  </r>
  <r>
    <x v="0"/>
    <x v="1"/>
  </r>
  <r>
    <x v="1"/>
    <x v="2"/>
  </r>
  <r>
    <x v="1"/>
    <x v="2"/>
  </r>
  <r>
    <x v="0"/>
    <x v="0"/>
  </r>
  <r>
    <x v="0"/>
    <x v="1"/>
  </r>
  <r>
    <x v="1"/>
    <x v="2"/>
  </r>
  <r>
    <x v="1"/>
    <x v="2"/>
  </r>
  <r>
    <x v="0"/>
    <x v="3"/>
  </r>
  <r>
    <x v="0"/>
    <x v="1"/>
  </r>
  <r>
    <x v="1"/>
    <x v="2"/>
  </r>
  <r>
    <x v="1"/>
    <x v="2"/>
  </r>
  <r>
    <x v="0"/>
    <x v="1"/>
  </r>
  <r>
    <x v="0"/>
    <x v="0"/>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 cacheId="3" dataOnRows="1" applyNumberFormats="0" applyBorderFormats="0" applyFontFormats="0" applyPatternFormats="0" applyAlignmentFormats="0" applyWidthHeightFormats="1" dataCaption="データ" updatedVersion="3" minRefreshableVersion="3" showMemberPropertyTips="0" useAutoFormatting="1" itemPrintTitles="1" createdVersion="3" indent="0" compact="0" compactData="0" gridDropZones="1">
  <location ref="A3:D9" firstHeaderRow="1" firstDataRow="2" firstDataCol="1"/>
  <pivotFields count="2">
    <pivotField axis="axisRow" compact="0" outline="0" subtotalTop="0" showAll="0" includeNewItemsInFilter="1">
      <items count="8">
        <item h="1" x="6"/>
        <item x="0"/>
        <item x="3"/>
        <item x="2"/>
        <item h="1" x="1"/>
        <item x="5"/>
        <item x="4"/>
        <item t="default"/>
      </items>
    </pivotField>
    <pivotField axis="axisCol" dataField="1" compact="0" outline="0" subtotalTop="0" showAll="0" includeNewItemsInFilter="1">
      <items count="6">
        <item h="1" x="4"/>
        <item h="1" x="1"/>
        <item x="0"/>
        <item x="3"/>
        <item h="1" x="2"/>
        <item t="default"/>
      </items>
    </pivotField>
  </pivotFields>
  <rowFields count="1">
    <field x="0"/>
  </rowFields>
  <rowItems count="5">
    <i>
      <x v="1"/>
    </i>
    <i>
      <x v="2"/>
    </i>
    <i>
      <x v="3"/>
    </i>
    <i>
      <x v="6"/>
    </i>
    <i t="grand">
      <x/>
    </i>
  </rowItems>
  <colFields count="1">
    <field x="1"/>
  </colFields>
  <colItems count="3">
    <i>
      <x v="2"/>
    </i>
    <i>
      <x v="3"/>
    </i>
    <i t="grand">
      <x/>
    </i>
  </colItems>
  <dataFields count="1">
    <dataField name="データの個数 / 勝敗" fld="1" subtotal="count" baseField="0" baseItem="0"/>
  </dataFields>
  <formats count="18">
    <format dxfId="21">
      <pivotArea outline="0" fieldPosition="0">
        <references count="1">
          <reference field="1" count="4" selected="0">
            <x v="0"/>
            <x v="1"/>
            <x v="2"/>
            <x v="3"/>
          </reference>
        </references>
      </pivotArea>
    </format>
    <format dxfId="20">
      <pivotArea type="origin" dataOnly="0" labelOnly="1" outline="0" fieldPosition="0"/>
    </format>
    <format dxfId="19">
      <pivotArea field="0" type="button" dataOnly="0" labelOnly="1" outline="0" axis="axisRow" fieldPosition="0"/>
    </format>
    <format dxfId="18">
      <pivotArea field="1" type="button" dataOnly="0" labelOnly="1" outline="0" axis="axisCol" fieldPosition="0"/>
    </format>
    <format dxfId="17">
      <pivotArea type="topRight" dataOnly="0" labelOnly="1" outline="0" fieldPosition="0"/>
    </format>
    <format dxfId="16">
      <pivotArea dataOnly="0" labelOnly="1" outline="0" fieldPosition="0">
        <references count="1">
          <reference field="0" count="0"/>
        </references>
      </pivotArea>
    </format>
    <format dxfId="15">
      <pivotArea dataOnly="0" labelOnly="1" grandRow="1" outline="0" fieldPosition="0"/>
    </format>
    <format dxfId="14">
      <pivotArea dataOnly="0" labelOnly="1" outline="0" fieldPosition="0">
        <references count="1">
          <reference field="1" count="4">
            <x v="0"/>
            <x v="1"/>
            <x v="2"/>
            <x v="3"/>
          </reference>
        </references>
      </pivotArea>
    </format>
    <format dxfId="13">
      <pivotArea dataOnly="0" labelOnly="1" outline="0" fieldPosition="0">
        <references count="1">
          <reference field="1" count="2">
            <x v="2"/>
            <x v="3"/>
          </reference>
        </references>
      </pivotArea>
    </format>
    <format dxfId="12">
      <pivotArea outline="0" fieldPosition="0">
        <references count="1">
          <reference field="1" count="3" selected="0">
            <x v="1"/>
            <x v="2"/>
            <x v="3"/>
          </reference>
        </references>
      </pivotArea>
    </format>
    <format dxfId="11">
      <pivotArea field="0" type="button" dataOnly="0" labelOnly="1" outline="0" axis="axisRow" fieldPosition="0"/>
    </format>
    <format dxfId="10">
      <pivotArea dataOnly="0" labelOnly="1" outline="0" fieldPosition="0">
        <references count="1">
          <reference field="0" count="0"/>
        </references>
      </pivotArea>
    </format>
    <format dxfId="9">
      <pivotArea dataOnly="0" labelOnly="1" grandRow="1" outline="0" fieldPosition="0"/>
    </format>
    <format dxfId="8">
      <pivotArea dataOnly="0" labelOnly="1" outline="0" fieldPosition="0">
        <references count="1">
          <reference field="1" count="3">
            <x v="1"/>
            <x v="2"/>
            <x v="3"/>
          </reference>
        </references>
      </pivotArea>
    </format>
    <format dxfId="7">
      <pivotArea outline="0" fieldPosition="0">
        <references count="1">
          <reference field="1" count="1" selected="0">
            <x v="2"/>
          </reference>
        </references>
      </pivotArea>
    </format>
    <format dxfId="6">
      <pivotArea outline="0" fieldPosition="0">
        <references count="1">
          <reference field="1" count="1" selected="0">
            <x v="2"/>
          </reference>
        </references>
      </pivotArea>
    </format>
    <format dxfId="5">
      <pivotArea outline="0" fieldPosition="0">
        <references count="1">
          <reference field="1" count="1" selected="0">
            <x v="3"/>
          </reference>
        </references>
      </pivotArea>
    </format>
    <format dxfId="4">
      <pivotArea outline="0" fieldPosition="0">
        <references count="1">
          <reference field="1" count="1" selected="0">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2" dataOnRows="1" applyNumberFormats="0" applyBorderFormats="0" applyFontFormats="0" applyPatternFormats="0" applyAlignmentFormats="0" applyWidthHeightFormats="1" dataCaption="データ" updatedVersion="3" minRefreshableVersion="3" showMemberPropertyTips="0" useAutoFormatting="1" itemPrintTitles="1" createdVersion="3" indent="0" compact="0" compactData="0" gridDropZones="1">
  <location ref="A3:D10" firstHeaderRow="1" firstDataRow="2" firstDataCol="1"/>
  <pivotFields count="2">
    <pivotField axis="axisRow" compact="0" outline="0" subtotalTop="0" showAll="0" includeNewItemsInFilter="1">
      <items count="9">
        <item h="1" m="1" x="7"/>
        <item x="2"/>
        <item x="0"/>
        <item x="5"/>
        <item x="3"/>
        <item x="4"/>
        <item h="1" x="1"/>
        <item x="6"/>
        <item t="default"/>
      </items>
    </pivotField>
    <pivotField axis="axisCol" dataField="1" compact="0" outline="0" subtotalTop="0" showAll="0" includeNewItemsInFilter="1">
      <items count="6">
        <item h="1" m="1" x="4"/>
        <item h="1" x="1"/>
        <item x="3"/>
        <item x="0"/>
        <item h="1" x="2"/>
        <item t="default"/>
      </items>
    </pivotField>
  </pivotFields>
  <rowFields count="1">
    <field x="0"/>
  </rowFields>
  <rowItems count="6">
    <i>
      <x v="1"/>
    </i>
    <i>
      <x v="2"/>
    </i>
    <i>
      <x v="3"/>
    </i>
    <i>
      <x v="4"/>
    </i>
    <i>
      <x v="5"/>
    </i>
    <i t="grand">
      <x/>
    </i>
  </rowItems>
  <colFields count="1">
    <field x="1"/>
  </colFields>
  <colItems count="3">
    <i>
      <x v="2"/>
    </i>
    <i>
      <x v="3"/>
    </i>
    <i t="grand">
      <x/>
    </i>
  </colItems>
  <dataFields count="1">
    <dataField name="データの個数 / 勝敗" fld="1" subtotal="count" baseField="0" baseItem="0"/>
  </dataFields>
  <formats count="4">
    <format dxfId="3">
      <pivotArea outline="0" fieldPosition="0">
        <references count="1">
          <reference field="1" count="1" selected="0">
            <x v="2"/>
          </reference>
        </references>
      </pivotArea>
    </format>
    <format dxfId="2">
      <pivotArea outline="0" fieldPosition="0">
        <references count="1">
          <reference field="1" count="1" selected="0">
            <x v="2"/>
          </reference>
        </references>
      </pivotArea>
    </format>
    <format dxfId="1">
      <pivotArea outline="0" fieldPosition="0">
        <references count="1">
          <reference field="1" count="1" selected="0">
            <x v="3"/>
          </reference>
        </references>
      </pivotArea>
    </format>
    <format dxfId="0">
      <pivotArea outline="0" fieldPosition="0">
        <references count="1">
          <reference field="1" count="1" selected="0">
            <x v="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sheetPr>
    <tabColor rgb="FF00B0F0"/>
  </sheetPr>
  <dimension ref="A1:AG397"/>
  <sheetViews>
    <sheetView tabSelected="1" zoomScaleNormal="100" workbookViewId="0">
      <pane ySplit="1" topLeftCell="A2" activePane="bottomLeft" state="frozen"/>
      <selection pane="bottomLeft" activeCell="H16" sqref="H16"/>
    </sheetView>
  </sheetViews>
  <sheetFormatPr defaultRowHeight="13.5"/>
  <cols>
    <col min="1" max="1" width="4.125" customWidth="1"/>
    <col min="2" max="2" width="12.125" customWidth="1"/>
    <col min="3" max="4" width="7.625" customWidth="1"/>
    <col min="5" max="5" width="15.625" customWidth="1"/>
    <col min="6" max="6" width="5.75" style="46" customWidth="1"/>
    <col min="7" max="7" width="11.875" style="52" customWidth="1"/>
    <col min="8" max="11" width="10.75" customWidth="1"/>
    <col min="12" max="12" width="4.5" style="46" customWidth="1"/>
    <col min="13" max="13" width="5.625" style="46" customWidth="1"/>
    <col min="14" max="14" width="9.625" customWidth="1"/>
    <col min="15" max="15" width="9.625" style="99" customWidth="1"/>
    <col min="16" max="16" width="13" style="46" customWidth="1"/>
  </cols>
  <sheetData>
    <row r="1" spans="1:33" ht="51" customHeight="1">
      <c r="A1" s="72"/>
      <c r="B1" s="13"/>
      <c r="C1" s="13"/>
      <c r="D1" s="13"/>
      <c r="E1" s="13"/>
      <c r="F1" s="77"/>
      <c r="G1" s="49"/>
      <c r="H1" s="13"/>
      <c r="I1" s="13"/>
      <c r="O1" s="222" t="s">
        <v>3</v>
      </c>
      <c r="P1" s="222"/>
    </row>
    <row r="2" spans="1:33" ht="17.25">
      <c r="A2" s="72"/>
      <c r="B2" s="13"/>
      <c r="C2" s="13"/>
      <c r="D2" s="13"/>
      <c r="E2" s="13"/>
      <c r="F2" s="77"/>
      <c r="G2" s="49"/>
      <c r="H2" s="13"/>
      <c r="I2" s="13"/>
      <c r="O2" s="98"/>
      <c r="P2" s="12"/>
    </row>
    <row r="3" spans="1:33">
      <c r="A3" s="73" t="s">
        <v>1</v>
      </c>
      <c r="Q3" s="10"/>
      <c r="U3" s="212"/>
      <c r="V3" s="213"/>
      <c r="W3" s="213"/>
      <c r="X3" s="213"/>
    </row>
    <row r="4" spans="1:33">
      <c r="B4" t="s">
        <v>5</v>
      </c>
      <c r="L4" s="224"/>
      <c r="M4" s="224"/>
      <c r="N4" s="224"/>
      <c r="O4" s="224"/>
      <c r="U4" s="213"/>
      <c r="V4" s="213"/>
      <c r="W4" s="213"/>
      <c r="X4" s="213"/>
    </row>
    <row r="5" spans="1:33">
      <c r="B5" t="s">
        <v>30</v>
      </c>
      <c r="L5" s="224"/>
      <c r="M5" s="224"/>
      <c r="N5" s="224"/>
      <c r="O5" s="224"/>
      <c r="U5" s="213"/>
      <c r="V5" s="213"/>
      <c r="W5" s="213"/>
      <c r="X5" s="213"/>
    </row>
    <row r="6" spans="1:33">
      <c r="B6" t="s">
        <v>77</v>
      </c>
      <c r="L6" s="111"/>
      <c r="M6" s="111"/>
      <c r="N6" s="111"/>
      <c r="O6" s="181" t="s">
        <v>117</v>
      </c>
      <c r="P6" s="180"/>
      <c r="Q6" s="114"/>
      <c r="R6" s="114"/>
      <c r="U6" s="213"/>
      <c r="V6" s="213"/>
      <c r="W6" s="213"/>
      <c r="X6" s="213"/>
    </row>
    <row r="7" spans="1:33">
      <c r="A7" s="13"/>
      <c r="B7" s="13"/>
      <c r="C7" s="13"/>
      <c r="D7" s="13"/>
      <c r="E7" s="13"/>
      <c r="F7" s="77"/>
      <c r="G7" s="49"/>
      <c r="H7" s="13"/>
      <c r="I7" s="13"/>
      <c r="O7" s="98"/>
      <c r="P7" s="44"/>
      <c r="U7" s="213"/>
      <c r="V7" s="213"/>
      <c r="W7" s="213"/>
      <c r="X7" s="213"/>
    </row>
    <row r="8" spans="1:33" ht="14.25" thickBot="1">
      <c r="B8" s="29" t="s">
        <v>4</v>
      </c>
      <c r="C8" s="29"/>
      <c r="D8" s="29"/>
      <c r="E8" s="29"/>
      <c r="F8" s="78"/>
      <c r="G8" s="50"/>
      <c r="H8" s="14" t="s">
        <v>17</v>
      </c>
      <c r="I8" s="14" t="s">
        <v>2</v>
      </c>
      <c r="J8" s="14" t="s">
        <v>9</v>
      </c>
      <c r="K8" s="14" t="s">
        <v>23</v>
      </c>
      <c r="L8" s="223" t="s">
        <v>25</v>
      </c>
      <c r="M8" s="223"/>
      <c r="N8" s="223"/>
      <c r="O8" s="223"/>
      <c r="P8" s="223"/>
      <c r="U8" s="213"/>
      <c r="V8" s="213"/>
      <c r="W8" s="213"/>
      <c r="X8" s="213"/>
    </row>
    <row r="9" spans="1:33" ht="15" customHeight="1">
      <c r="A9" s="9" t="s">
        <v>0</v>
      </c>
      <c r="B9" s="28" t="s">
        <v>40</v>
      </c>
      <c r="C9" s="28" t="s">
        <v>37</v>
      </c>
      <c r="D9" s="61" t="s">
        <v>39</v>
      </c>
      <c r="E9" s="15" t="s">
        <v>41</v>
      </c>
      <c r="F9" s="61" t="s">
        <v>27</v>
      </c>
      <c r="G9" s="51" t="s">
        <v>28</v>
      </c>
      <c r="H9" s="64" t="s">
        <v>43</v>
      </c>
      <c r="I9" s="21" t="s">
        <v>20</v>
      </c>
      <c r="J9" s="31" t="s">
        <v>21</v>
      </c>
      <c r="K9" s="31" t="s">
        <v>22</v>
      </c>
      <c r="L9" s="32" t="s">
        <v>14</v>
      </c>
      <c r="M9" s="36" t="s">
        <v>46</v>
      </c>
      <c r="N9" s="33" t="s">
        <v>16</v>
      </c>
      <c r="O9" s="100" t="s">
        <v>12</v>
      </c>
      <c r="P9" s="34" t="s">
        <v>13</v>
      </c>
      <c r="U9" s="95"/>
      <c r="V9" s="95" t="s">
        <v>35</v>
      </c>
      <c r="W9" s="95" t="s">
        <v>38</v>
      </c>
      <c r="X9" s="95" t="s">
        <v>36</v>
      </c>
    </row>
    <row r="10" spans="1:33" ht="21" customHeight="1">
      <c r="A10" s="4"/>
      <c r="B10" s="3"/>
      <c r="C10" s="3"/>
      <c r="D10" s="74">
        <v>0.70486111111111116</v>
      </c>
      <c r="E10" s="16">
        <v>81.210999999999999</v>
      </c>
      <c r="F10" s="79">
        <v>0</v>
      </c>
      <c r="G10" s="68">
        <v>10000</v>
      </c>
      <c r="H10" s="65">
        <v>0.1</v>
      </c>
      <c r="I10" s="19">
        <f>E10+F10</f>
        <v>81.210999999999999</v>
      </c>
      <c r="J10" s="2">
        <f>I10+H10</f>
        <v>81.310999999999993</v>
      </c>
      <c r="K10" s="2">
        <f>I10-H10</f>
        <v>81.111000000000004</v>
      </c>
      <c r="L10" s="47">
        <v>1</v>
      </c>
      <c r="M10" s="47" t="s">
        <v>45</v>
      </c>
      <c r="N10" s="1">
        <f>IF(M10="○",H10*G10,IF(M10="×",-H10*G10,""))</f>
        <v>1000</v>
      </c>
      <c r="O10" s="101">
        <f>IF(L10&lt;&gt;"",IF(M10="○",100,IF(M10="×",-100,"")),"")</f>
        <v>100</v>
      </c>
      <c r="P10" s="102" t="str">
        <f>IF(M10="○","勝",IF(M10="×","敗",""))</f>
        <v>勝</v>
      </c>
      <c r="Q10" s="10"/>
      <c r="S10">
        <v>1000</v>
      </c>
      <c r="U10" s="95"/>
      <c r="V10" s="95" t="str">
        <f>IF(L10="","",P10)</f>
        <v>勝</v>
      </c>
      <c r="W10" s="95" t="str">
        <f>IF(L12="","",P12)</f>
        <v/>
      </c>
      <c r="X10" s="95"/>
      <c r="AG10" s="214"/>
    </row>
    <row r="11" spans="1:33" ht="15" customHeight="1">
      <c r="A11" s="5">
        <v>1</v>
      </c>
      <c r="B11" s="59">
        <v>40477</v>
      </c>
      <c r="C11" s="60" t="str">
        <f>IF(B11="","",TEXT(B11,"(aaa)"))</f>
        <v>(火)</v>
      </c>
      <c r="D11" s="62" t="s">
        <v>39</v>
      </c>
      <c r="E11" s="11" t="s">
        <v>42</v>
      </c>
      <c r="F11" s="70" t="s">
        <v>27</v>
      </c>
      <c r="G11" s="63" t="s">
        <v>28</v>
      </c>
      <c r="H11" s="66" t="s">
        <v>44</v>
      </c>
      <c r="I11" s="20" t="s">
        <v>19</v>
      </c>
      <c r="J11" s="76" t="s">
        <v>21</v>
      </c>
      <c r="K11" s="76" t="s">
        <v>22</v>
      </c>
      <c r="L11" s="35" t="s">
        <v>14</v>
      </c>
      <c r="M11" s="48"/>
      <c r="N11" s="1">
        <f>IF(N12="",N10,IF(N10="",N12,N10+N12))</f>
        <v>1000</v>
      </c>
      <c r="O11" s="101">
        <f>IF(AND(O10="",O12="")=TRUE,"",V11/SUM(V11:X11)*100)</f>
        <v>100</v>
      </c>
      <c r="P11" s="102" t="str">
        <f>IF(AND(L10="",L12="")=TRUE,"",V11&amp;"勝"&amp;W11&amp;"敗"&amp;X11&amp;"引")</f>
        <v>1勝0敗0引</v>
      </c>
      <c r="Q11" s="93"/>
      <c r="U11" s="95"/>
      <c r="V11" s="95">
        <f>IF(X11=1,0,COUNTIF(V10:W10,"勝"))</f>
        <v>1</v>
      </c>
      <c r="W11" s="95">
        <f>IF(X11=1,0,COUNTIF(V10:W10,"敗"))</f>
        <v>0</v>
      </c>
      <c r="X11" s="95">
        <f>IF(AND(V10="勝",W10="敗")=TRUE,1,IF(AND(W10="勝",V10="敗")=TRUE,1,0))</f>
        <v>0</v>
      </c>
      <c r="AG11" s="215"/>
    </row>
    <row r="12" spans="1:33" ht="21" customHeight="1" thickBot="1">
      <c r="A12" s="6"/>
      <c r="B12" s="7"/>
      <c r="C12" s="7"/>
      <c r="D12" s="75">
        <v>0.625</v>
      </c>
      <c r="E12" s="17">
        <v>80.653999999999996</v>
      </c>
      <c r="F12" s="79">
        <v>0</v>
      </c>
      <c r="G12" s="69">
        <v>10000</v>
      </c>
      <c r="H12" s="65">
        <v>0.1</v>
      </c>
      <c r="I12" s="22">
        <f>E12+F12</f>
        <v>80.653999999999996</v>
      </c>
      <c r="J12" s="2">
        <f>I12-H12</f>
        <v>80.554000000000002</v>
      </c>
      <c r="K12" s="2">
        <f>I12+H12</f>
        <v>80.753999999999991</v>
      </c>
      <c r="L12" s="53"/>
      <c r="M12" s="48"/>
      <c r="N12" s="1" t="str">
        <f>IF(M12="○",H12*G12,IF(M12="×",-H12*G12,""))</f>
        <v/>
      </c>
      <c r="O12" s="101" t="str">
        <f>IF(L12&lt;&gt;"",IF(M12="○",100,IF(M12="×",-100,"")),"")</f>
        <v/>
      </c>
      <c r="P12" s="102" t="str">
        <f>IF(M12="○","勝",IF(M12="×","敗",""))</f>
        <v/>
      </c>
      <c r="Q12" s="10"/>
      <c r="U12" s="95"/>
      <c r="V12" s="95"/>
      <c r="W12" s="95"/>
      <c r="X12" s="95"/>
      <c r="AG12" s="95"/>
    </row>
    <row r="13" spans="1:33" ht="15" customHeight="1">
      <c r="A13" s="9" t="s">
        <v>0</v>
      </c>
      <c r="B13" s="28" t="s">
        <v>40</v>
      </c>
      <c r="C13" s="28" t="s">
        <v>37</v>
      </c>
      <c r="D13" s="61" t="s">
        <v>39</v>
      </c>
      <c r="E13" s="15" t="s">
        <v>41</v>
      </c>
      <c r="F13" s="61" t="s">
        <v>27</v>
      </c>
      <c r="G13" s="51" t="s">
        <v>28</v>
      </c>
      <c r="H13" s="64" t="s">
        <v>43</v>
      </c>
      <c r="I13" s="21" t="s">
        <v>20</v>
      </c>
      <c r="J13" s="31" t="s">
        <v>21</v>
      </c>
      <c r="K13" s="31" t="s">
        <v>22</v>
      </c>
      <c r="L13" s="32" t="s">
        <v>14</v>
      </c>
      <c r="M13" s="36" t="s">
        <v>46</v>
      </c>
      <c r="N13" s="33" t="s">
        <v>16</v>
      </c>
      <c r="O13" s="100" t="s">
        <v>12</v>
      </c>
      <c r="P13" s="34" t="s">
        <v>13</v>
      </c>
      <c r="U13" s="95"/>
      <c r="V13" s="95"/>
      <c r="W13" s="95"/>
      <c r="X13" s="95"/>
      <c r="AG13" s="95" t="s">
        <v>48</v>
      </c>
    </row>
    <row r="14" spans="1:33" ht="21" customHeight="1">
      <c r="A14" s="4"/>
      <c r="B14" s="3"/>
      <c r="C14" s="3"/>
      <c r="D14" s="74">
        <v>0.78819444444444497</v>
      </c>
      <c r="E14" s="16">
        <v>81.628</v>
      </c>
      <c r="F14" s="79">
        <v>0</v>
      </c>
      <c r="G14" s="68">
        <v>10000</v>
      </c>
      <c r="H14" s="65">
        <v>0.1</v>
      </c>
      <c r="I14" s="19">
        <f>E14+F14</f>
        <v>81.628</v>
      </c>
      <c r="J14" s="2">
        <f>I14+H14</f>
        <v>81.727999999999994</v>
      </c>
      <c r="K14" s="2">
        <f>I14-H14</f>
        <v>81.528000000000006</v>
      </c>
      <c r="L14" s="47"/>
      <c r="M14" s="47"/>
      <c r="N14" s="1" t="str">
        <f>IF(M14="○",H14*G14,IF(M14="×",-H14*G14,""))</f>
        <v/>
      </c>
      <c r="O14" s="101" t="str">
        <f>IF(L14&lt;&gt;"",IF(M14="○",100,IF(M14="×",-100,"")),"")</f>
        <v/>
      </c>
      <c r="P14" s="102" t="str">
        <f>IF(M14="○","勝",IF(M14="×","敗",""))</f>
        <v/>
      </c>
      <c r="U14" s="95">
        <f>IF(AND(V14="",W14="")=TRUE,0,IF(AND(V14="勝",W14="敗")=TRUE,1,IF(AND(W14="勝",V14="敗")=TRUE,1,IF(AND(V14="勝",W14="")=TRUE,2,IF(AND(W14="勝",V14="")=TRUE,2,IF(AND(V14="敗",W14="")=TRUE,3,IF(AND(W14="敗",V14="")=TRUE,3,0)))))))</f>
        <v>2</v>
      </c>
      <c r="V14" s="95" t="str">
        <f>IF(L14="","",P14)</f>
        <v/>
      </c>
      <c r="W14" s="95" t="str">
        <f>IF(L16="","",P16)</f>
        <v>勝</v>
      </c>
      <c r="X14" s="95"/>
      <c r="AG14" s="95" t="s">
        <v>49</v>
      </c>
    </row>
    <row r="15" spans="1:33" ht="15" customHeight="1">
      <c r="A15" s="5">
        <f>A11+1</f>
        <v>2</v>
      </c>
      <c r="B15" s="59">
        <v>40479</v>
      </c>
      <c r="C15" s="60" t="str">
        <f>IF(B15="","",TEXT(B15,"(aaa)"))</f>
        <v>(木)</v>
      </c>
      <c r="D15" s="62" t="s">
        <v>39</v>
      </c>
      <c r="E15" s="11" t="s">
        <v>42</v>
      </c>
      <c r="F15" s="70" t="s">
        <v>27</v>
      </c>
      <c r="G15" s="63" t="s">
        <v>28</v>
      </c>
      <c r="H15" s="66" t="s">
        <v>44</v>
      </c>
      <c r="I15" s="20" t="s">
        <v>19</v>
      </c>
      <c r="J15" s="76" t="s">
        <v>21</v>
      </c>
      <c r="K15" s="76" t="s">
        <v>22</v>
      </c>
      <c r="L15" s="35" t="s">
        <v>14</v>
      </c>
      <c r="M15" s="48"/>
      <c r="N15" s="1">
        <f>IF(N16="",N14,IF(N14="",N16,N14+N16))</f>
        <v>1000</v>
      </c>
      <c r="O15" s="101">
        <f>IF(AND(O14="",O16="")=TRUE,"",V15/SUM(V15:X15)*100)</f>
        <v>100</v>
      </c>
      <c r="P15" s="102" t="str">
        <f>IF(AND(L14="",L16="")=TRUE,"",V15&amp;"勝"&amp;W15&amp;"敗"&amp;X15&amp;"引")</f>
        <v>2勝0敗0引</v>
      </c>
      <c r="S15">
        <v>1000</v>
      </c>
      <c r="U15" s="95"/>
      <c r="V15" s="95">
        <f>IF(U14=2,V11+1,IF(U14=0,0,V11))</f>
        <v>2</v>
      </c>
      <c r="W15" s="95">
        <f>IF(U14=3,W11+1,IF(U14=0,0,W11))</f>
        <v>0</v>
      </c>
      <c r="X15" s="95">
        <f>IF(U14=1,X11+1,X11)</f>
        <v>0</v>
      </c>
    </row>
    <row r="16" spans="1:33" ht="21" customHeight="1" thickBot="1">
      <c r="A16" s="6"/>
      <c r="B16" s="7"/>
      <c r="C16" s="7"/>
      <c r="D16" s="75">
        <v>0.70833333333333304</v>
      </c>
      <c r="E16" s="17">
        <v>81.22</v>
      </c>
      <c r="F16" s="79">
        <v>0</v>
      </c>
      <c r="G16" s="69">
        <v>10000</v>
      </c>
      <c r="H16" s="65">
        <v>0.1</v>
      </c>
      <c r="I16" s="22">
        <f>E16+F16</f>
        <v>81.22</v>
      </c>
      <c r="J16" s="2">
        <f>I16-H16</f>
        <v>81.12</v>
      </c>
      <c r="K16" s="2">
        <f>I16+H16</f>
        <v>81.319999999999993</v>
      </c>
      <c r="L16" s="47">
        <v>1</v>
      </c>
      <c r="M16" s="48" t="s">
        <v>45</v>
      </c>
      <c r="N16" s="1">
        <f>IF(M16="○",H16*G16,IF(M16="×",-H16*G16,""))</f>
        <v>1000</v>
      </c>
      <c r="O16" s="101">
        <f>IF(L16&lt;&gt;"",IF(M16="○",100,IF(M16="×",-100,"")),"")</f>
        <v>100</v>
      </c>
      <c r="P16" s="102" t="str">
        <f>IF(M16="○","勝",IF(M16="×","敗",""))</f>
        <v>勝</v>
      </c>
      <c r="U16" s="95"/>
      <c r="V16" s="95"/>
      <c r="W16" s="95"/>
      <c r="X16" s="95"/>
    </row>
    <row r="17" spans="1:24" ht="15" customHeight="1">
      <c r="A17" s="9" t="s">
        <v>0</v>
      </c>
      <c r="B17" s="28" t="s">
        <v>40</v>
      </c>
      <c r="C17" s="28" t="s">
        <v>37</v>
      </c>
      <c r="D17" s="61" t="s">
        <v>39</v>
      </c>
      <c r="E17" s="15" t="s">
        <v>41</v>
      </c>
      <c r="F17" s="61" t="s">
        <v>27</v>
      </c>
      <c r="G17" s="51" t="s">
        <v>28</v>
      </c>
      <c r="H17" s="64" t="s">
        <v>43</v>
      </c>
      <c r="I17" s="21" t="s">
        <v>20</v>
      </c>
      <c r="J17" s="31" t="s">
        <v>21</v>
      </c>
      <c r="K17" s="31" t="s">
        <v>22</v>
      </c>
      <c r="L17" s="32" t="s">
        <v>14</v>
      </c>
      <c r="M17" s="36" t="s">
        <v>46</v>
      </c>
      <c r="N17" s="33" t="s">
        <v>16</v>
      </c>
      <c r="O17" s="100" t="s">
        <v>12</v>
      </c>
      <c r="P17" s="34" t="s">
        <v>13</v>
      </c>
      <c r="R17" t="s">
        <v>120</v>
      </c>
      <c r="U17" s="95"/>
      <c r="V17" s="95"/>
      <c r="W17" s="95"/>
      <c r="X17" s="95"/>
    </row>
    <row r="18" spans="1:24" ht="21" customHeight="1">
      <c r="A18" s="4"/>
      <c r="B18" s="3"/>
      <c r="C18" s="3"/>
      <c r="D18" s="74">
        <v>0.82291666666666663</v>
      </c>
      <c r="E18" s="16">
        <v>80.844999999999999</v>
      </c>
      <c r="F18" s="79">
        <v>0</v>
      </c>
      <c r="G18" s="68">
        <v>10000</v>
      </c>
      <c r="H18" s="65">
        <v>0.1</v>
      </c>
      <c r="I18" s="19">
        <f>E18+F18</f>
        <v>80.844999999999999</v>
      </c>
      <c r="J18" s="2">
        <f>I18+H18</f>
        <v>80.944999999999993</v>
      </c>
      <c r="K18" s="2">
        <f>I18-H18</f>
        <v>80.745000000000005</v>
      </c>
      <c r="L18" s="47">
        <v>1</v>
      </c>
      <c r="M18" s="47" t="s">
        <v>45</v>
      </c>
      <c r="N18" s="1">
        <f>IF(M18="○",H18*G18,IF(M18="×",-H18*G18,""))</f>
        <v>1000</v>
      </c>
      <c r="O18" s="101">
        <f>IF(L18&lt;&gt;"",IF(M18="○",100,IF(M18="×",-100,"")),"")</f>
        <v>100</v>
      </c>
      <c r="P18" s="45" t="str">
        <f>IF(M18="○","勝",IF(M18="×","敗",""))</f>
        <v>勝</v>
      </c>
      <c r="U18" s="95">
        <f>IF(AND(V18="",W18="")=TRUE,0,IF(AND(V18="勝",W18="敗")=TRUE,1,IF(AND(W18="勝",V18="敗")=TRUE,1,IF(AND(V18="勝",W18="")=TRUE,2,IF(AND(W18="勝",V18="")=TRUE,2,IF(AND(V18="敗",W18="")=TRUE,3,IF(AND(W18="敗",V18="")=TRUE,3,0)))))))</f>
        <v>2</v>
      </c>
      <c r="V18" s="95" t="str">
        <f>IF(L18="","",P18)</f>
        <v>勝</v>
      </c>
      <c r="W18" s="95" t="str">
        <f>IF(L20="","",P20)</f>
        <v/>
      </c>
      <c r="X18" s="95"/>
    </row>
    <row r="19" spans="1:24" ht="15" customHeight="1">
      <c r="A19" s="5">
        <f>A15+1</f>
        <v>3</v>
      </c>
      <c r="B19" s="59">
        <v>40484</v>
      </c>
      <c r="C19" s="60" t="str">
        <f>IF(B19="","",TEXT(B19,"(aaa)"))</f>
        <v>(火)</v>
      </c>
      <c r="D19" s="62" t="s">
        <v>39</v>
      </c>
      <c r="E19" s="11" t="s">
        <v>42</v>
      </c>
      <c r="F19" s="70" t="s">
        <v>27</v>
      </c>
      <c r="G19" s="63" t="s">
        <v>28</v>
      </c>
      <c r="H19" s="66" t="s">
        <v>44</v>
      </c>
      <c r="I19" s="20" t="s">
        <v>19</v>
      </c>
      <c r="J19" s="76" t="s">
        <v>21</v>
      </c>
      <c r="K19" s="76" t="s">
        <v>22</v>
      </c>
      <c r="L19" s="35" t="s">
        <v>14</v>
      </c>
      <c r="M19" s="48"/>
      <c r="N19" s="1">
        <f>IF(N20="",N18,IF(N18="",N20,N18+N20))</f>
        <v>1000</v>
      </c>
      <c r="O19" s="101">
        <f>IF(AND(O18="",O20="")=TRUE,"",V19/SUM(V19:X19)*100)</f>
        <v>100</v>
      </c>
      <c r="P19" s="45" t="str">
        <f>IF(AND(L18="",L20="")=TRUE,"",V19&amp;"勝"&amp;W19&amp;"敗"&amp;X19&amp;"引")</f>
        <v>3勝0敗0引</v>
      </c>
      <c r="S19">
        <v>1000</v>
      </c>
      <c r="U19" s="95"/>
      <c r="V19" s="95">
        <f>IF(U18=2,V15+1,IF(U18=0,0,V15))</f>
        <v>3</v>
      </c>
      <c r="W19" s="95">
        <f>IF(U18=3,W15+1,IF(U18=0,0,W15))</f>
        <v>0</v>
      </c>
      <c r="X19" s="95">
        <f>IF(U18=1,X15+1,X15)</f>
        <v>0</v>
      </c>
    </row>
    <row r="20" spans="1:24" ht="21" customHeight="1" thickBot="1">
      <c r="A20" s="6"/>
      <c r="B20" s="7"/>
      <c r="C20" s="7"/>
      <c r="D20" s="75">
        <v>0.65277777777777779</v>
      </c>
      <c r="E20" s="17">
        <v>80.536000000000001</v>
      </c>
      <c r="F20" s="79">
        <v>0</v>
      </c>
      <c r="G20" s="69">
        <v>10000</v>
      </c>
      <c r="H20" s="65">
        <v>0.1</v>
      </c>
      <c r="I20" s="22">
        <f>E20+F20</f>
        <v>80.536000000000001</v>
      </c>
      <c r="J20" s="2">
        <f>I20-H20</f>
        <v>80.436000000000007</v>
      </c>
      <c r="K20" s="2">
        <f>I20+H20</f>
        <v>80.635999999999996</v>
      </c>
      <c r="L20" s="53"/>
      <c r="M20" s="48"/>
      <c r="N20" s="1" t="str">
        <f>IF(M20="○",H20*G20,IF(M20="×",-H20*G20,""))</f>
        <v/>
      </c>
      <c r="O20" s="101" t="str">
        <f>IF(L20&lt;&gt;"",IF(M20="○",100,IF(M20="×",-100,"")),"")</f>
        <v/>
      </c>
      <c r="P20" s="45" t="str">
        <f>IF(M20="○","勝",IF(M20="×","敗",""))</f>
        <v/>
      </c>
      <c r="U20" s="95"/>
      <c r="V20" s="95"/>
      <c r="W20" s="95"/>
      <c r="X20" s="95"/>
    </row>
    <row r="21" spans="1:24" ht="15" customHeight="1">
      <c r="A21" s="9" t="s">
        <v>0</v>
      </c>
      <c r="B21" s="28" t="s">
        <v>40</v>
      </c>
      <c r="C21" s="28" t="s">
        <v>37</v>
      </c>
      <c r="D21" s="61" t="s">
        <v>39</v>
      </c>
      <c r="E21" s="15" t="s">
        <v>41</v>
      </c>
      <c r="F21" s="61" t="s">
        <v>27</v>
      </c>
      <c r="G21" s="51" t="s">
        <v>28</v>
      </c>
      <c r="H21" s="64" t="s">
        <v>43</v>
      </c>
      <c r="I21" s="21" t="s">
        <v>20</v>
      </c>
      <c r="J21" s="31" t="s">
        <v>21</v>
      </c>
      <c r="K21" s="31" t="s">
        <v>22</v>
      </c>
      <c r="L21" s="32" t="s">
        <v>14</v>
      </c>
      <c r="M21" s="36" t="s">
        <v>46</v>
      </c>
      <c r="N21" s="33" t="s">
        <v>16</v>
      </c>
      <c r="O21" s="100" t="s">
        <v>12</v>
      </c>
      <c r="P21" s="34" t="s">
        <v>13</v>
      </c>
      <c r="U21" s="95"/>
      <c r="V21" s="95"/>
      <c r="W21" s="95"/>
      <c r="X21" s="95"/>
    </row>
    <row r="22" spans="1:24" ht="21" customHeight="1">
      <c r="A22" s="4"/>
      <c r="B22" s="3"/>
      <c r="C22" s="3"/>
      <c r="D22" s="74">
        <v>0.6875</v>
      </c>
      <c r="E22" s="16">
        <v>81.173000000000002</v>
      </c>
      <c r="F22" s="79">
        <v>0</v>
      </c>
      <c r="G22" s="68">
        <v>10000</v>
      </c>
      <c r="H22" s="65">
        <v>0.1</v>
      </c>
      <c r="I22" s="19">
        <f>E22+F22</f>
        <v>81.173000000000002</v>
      </c>
      <c r="J22" s="2">
        <f>I22+H22</f>
        <v>81.272999999999996</v>
      </c>
      <c r="K22" s="2">
        <f>I22-H22</f>
        <v>81.073000000000008</v>
      </c>
      <c r="L22" s="47"/>
      <c r="M22" s="47"/>
      <c r="N22" s="1" t="str">
        <f>IF(M22="○",H22*G22,IF(M22="×",-H22*G22,""))</f>
        <v/>
      </c>
      <c r="O22" s="101" t="str">
        <f>IF(L22&lt;&gt;"",IF(M22="○",100,IF(M22="×",-100,"")),"")</f>
        <v/>
      </c>
      <c r="P22" s="45" t="str">
        <f>IF(M22="○","勝",IF(M22="×","敗",""))</f>
        <v/>
      </c>
      <c r="U22" s="95">
        <f>IF(AND(V22="",W22="")=TRUE,0,IF(AND(V22="勝",W22="敗")=TRUE,1,IF(AND(W22="勝",V22="敗")=TRUE,1,IF(AND(V22="勝",W22="")=TRUE,2,IF(AND(W22="勝",V22="")=TRUE,2,IF(AND(V22="敗",W22="")=TRUE,3,IF(AND(W22="敗",V22="")=TRUE,3,0)))))))</f>
        <v>2</v>
      </c>
      <c r="V22" s="95" t="str">
        <f>IF(L22="","",P22)</f>
        <v/>
      </c>
      <c r="W22" s="95" t="str">
        <f>IF(L24="","",P24)</f>
        <v>勝</v>
      </c>
      <c r="X22" s="95"/>
    </row>
    <row r="23" spans="1:24" ht="15" customHeight="1">
      <c r="A23" s="5">
        <f>A19+1</f>
        <v>4</v>
      </c>
      <c r="B23" s="59">
        <v>40486</v>
      </c>
      <c r="C23" s="60" t="str">
        <f>IF(B23="","",TEXT(B23,"(aaa)"))</f>
        <v>(木)</v>
      </c>
      <c r="D23" s="62" t="s">
        <v>39</v>
      </c>
      <c r="E23" s="11" t="s">
        <v>42</v>
      </c>
      <c r="F23" s="70" t="s">
        <v>27</v>
      </c>
      <c r="G23" s="63" t="s">
        <v>28</v>
      </c>
      <c r="H23" s="66" t="s">
        <v>44</v>
      </c>
      <c r="I23" s="20" t="s">
        <v>19</v>
      </c>
      <c r="J23" s="76" t="s">
        <v>21</v>
      </c>
      <c r="K23" s="76" t="s">
        <v>22</v>
      </c>
      <c r="L23" s="35" t="s">
        <v>14</v>
      </c>
      <c r="M23" s="48"/>
      <c r="N23" s="1">
        <f>IF(N24="",N22,IF(N22="",N24,N22+N24))</f>
        <v>800</v>
      </c>
      <c r="O23" s="101">
        <f>IF(AND(O22="",O24="")=TRUE,"",V23/SUM(V23:X23)*100)</f>
        <v>100</v>
      </c>
      <c r="P23" s="45" t="str">
        <f>IF(AND(L22="",L24="")=TRUE,"",V23&amp;"勝"&amp;W23&amp;"敗"&amp;X23&amp;"引")</f>
        <v>4勝0敗0引</v>
      </c>
      <c r="Q23" s="104" t="s">
        <v>51</v>
      </c>
      <c r="S23">
        <v>800</v>
      </c>
      <c r="U23" s="95"/>
      <c r="V23" s="95">
        <f>IF(U22=2,V19+1,IF(U22=0,0,V19))</f>
        <v>4</v>
      </c>
      <c r="W23" s="95">
        <f>IF(U22=3,W19+1,IF(U22=0,0,W19))</f>
        <v>0</v>
      </c>
      <c r="X23" s="95">
        <f>IF(U22=1,X19+1,X19)</f>
        <v>0</v>
      </c>
    </row>
    <row r="24" spans="1:24" ht="21" customHeight="1" thickBot="1">
      <c r="A24" s="6"/>
      <c r="B24" s="7"/>
      <c r="C24" s="7"/>
      <c r="D24" s="75">
        <v>0.63888888888888895</v>
      </c>
      <c r="E24" s="17">
        <v>80.759</v>
      </c>
      <c r="F24" s="79">
        <v>0</v>
      </c>
      <c r="G24" s="69">
        <v>10000</v>
      </c>
      <c r="H24" s="65">
        <v>0.08</v>
      </c>
      <c r="I24" s="22">
        <f>E24+F24</f>
        <v>80.759</v>
      </c>
      <c r="J24" s="2">
        <f>I24-H24</f>
        <v>80.679000000000002</v>
      </c>
      <c r="K24" s="2">
        <f>I24+H24</f>
        <v>80.838999999999999</v>
      </c>
      <c r="L24" s="53">
        <v>1</v>
      </c>
      <c r="M24" s="48" t="s">
        <v>45</v>
      </c>
      <c r="N24" s="1">
        <f>IF(M24="○",H24*G24,IF(M24="×",-H24*G24,""))</f>
        <v>800</v>
      </c>
      <c r="O24" s="101">
        <f>IF(L24&lt;&gt;"",IF(M24="○",100,IF(M24="×",-100,"")),"")</f>
        <v>100</v>
      </c>
      <c r="P24" s="45" t="str">
        <f>IF(M24="○","勝",IF(M24="×","敗",""))</f>
        <v>勝</v>
      </c>
      <c r="Q24" s="104" t="s">
        <v>52</v>
      </c>
      <c r="U24" s="95"/>
      <c r="V24" s="95"/>
      <c r="W24" s="95"/>
      <c r="X24" s="95"/>
    </row>
    <row r="25" spans="1:24" ht="15" customHeight="1">
      <c r="A25" s="9" t="s">
        <v>0</v>
      </c>
      <c r="B25" s="28" t="s">
        <v>40</v>
      </c>
      <c r="C25" s="28" t="s">
        <v>37</v>
      </c>
      <c r="D25" s="61" t="s">
        <v>39</v>
      </c>
      <c r="E25" s="15" t="s">
        <v>41</v>
      </c>
      <c r="F25" s="61" t="s">
        <v>27</v>
      </c>
      <c r="G25" s="51" t="s">
        <v>28</v>
      </c>
      <c r="H25" s="64" t="s">
        <v>43</v>
      </c>
      <c r="I25" s="21" t="s">
        <v>20</v>
      </c>
      <c r="J25" s="31" t="s">
        <v>21</v>
      </c>
      <c r="K25" s="31" t="s">
        <v>22</v>
      </c>
      <c r="L25" s="32" t="s">
        <v>14</v>
      </c>
      <c r="M25" s="36" t="s">
        <v>46</v>
      </c>
      <c r="N25" s="33" t="s">
        <v>16</v>
      </c>
      <c r="O25" s="100" t="s">
        <v>12</v>
      </c>
      <c r="P25" s="34" t="s">
        <v>13</v>
      </c>
      <c r="U25" s="95"/>
      <c r="V25" s="95"/>
      <c r="W25" s="95"/>
      <c r="X25" s="95"/>
    </row>
    <row r="26" spans="1:24" ht="21" customHeight="1">
      <c r="A26" s="4"/>
      <c r="B26" s="3"/>
      <c r="C26" s="3"/>
      <c r="D26" s="74">
        <v>0.62847222222222221</v>
      </c>
      <c r="E26" s="16">
        <v>80.975999999999999</v>
      </c>
      <c r="F26" s="79">
        <v>0</v>
      </c>
      <c r="G26" s="68">
        <v>10000</v>
      </c>
      <c r="H26" s="65">
        <v>0.1</v>
      </c>
      <c r="I26" s="19">
        <f>E26+F26</f>
        <v>80.975999999999999</v>
      </c>
      <c r="J26" s="2">
        <f>I26+H26</f>
        <v>81.075999999999993</v>
      </c>
      <c r="K26" s="2">
        <f>I26-H26</f>
        <v>80.876000000000005</v>
      </c>
      <c r="L26" s="47"/>
      <c r="M26" s="47"/>
      <c r="N26" s="1" t="str">
        <f>IF(M26="○",H26*G26,IF(M26="×",-H26*G26,""))</f>
        <v/>
      </c>
      <c r="O26" s="101" t="str">
        <f>IF(L26&lt;&gt;"",IF(M26="○",100,IF(M26="×",-100,"")),"")</f>
        <v/>
      </c>
      <c r="P26" s="45" t="str">
        <f>IF(M26="○","勝",IF(M26="×","敗",""))</f>
        <v/>
      </c>
      <c r="U26" s="95">
        <f>IF(AND(V26="",W26="")=TRUE,0,IF(AND(V26="勝",W26="敗")=TRUE,1,IF(AND(W26="勝",V26="敗")=TRUE,1,IF(AND(V26="勝",W26="")=TRUE,2,IF(AND(W26="勝",V26="")=TRUE,2,IF(AND(V26="敗",W26="")=TRUE,3,IF(AND(W26="敗",V26="")=TRUE,3,0)))))))</f>
        <v>2</v>
      </c>
      <c r="V26" s="95" t="str">
        <f>IF(L26="","",P26)</f>
        <v/>
      </c>
      <c r="W26" s="95" t="str">
        <f>IF(L28="","",P28)</f>
        <v>勝</v>
      </c>
      <c r="X26" s="95"/>
    </row>
    <row r="27" spans="1:24" ht="15" customHeight="1">
      <c r="A27" s="5">
        <f>A23+1</f>
        <v>5</v>
      </c>
      <c r="B27" s="59">
        <v>40491</v>
      </c>
      <c r="C27" s="60" t="str">
        <f>IF(B27="","",TEXT(B27,"(aaa)"))</f>
        <v>(火)</v>
      </c>
      <c r="D27" s="62">
        <v>0.86805555555555547</v>
      </c>
      <c r="E27" s="11" t="s">
        <v>42</v>
      </c>
      <c r="F27" s="70" t="s">
        <v>27</v>
      </c>
      <c r="G27" s="63" t="s">
        <v>28</v>
      </c>
      <c r="H27" s="66" t="s">
        <v>44</v>
      </c>
      <c r="I27" s="20" t="s">
        <v>19</v>
      </c>
      <c r="J27" s="76" t="s">
        <v>21</v>
      </c>
      <c r="K27" s="76" t="s">
        <v>22</v>
      </c>
      <c r="L27" s="35" t="s">
        <v>14</v>
      </c>
      <c r="M27" s="48"/>
      <c r="N27" s="1">
        <f>IF(N28="",N26,IF(N26="",N28,N26+N28))</f>
        <v>1000</v>
      </c>
      <c r="O27" s="101">
        <f>IF(AND(O26="",O28="")=TRUE,"",V27/SUM(V27:X27)*100)</f>
        <v>100</v>
      </c>
      <c r="P27" s="45" t="str">
        <f>IF(AND(L26="",L28="")=TRUE,"",V27&amp;"勝"&amp;W27&amp;"敗"&amp;X27&amp;"引")</f>
        <v>5勝0敗0引</v>
      </c>
      <c r="S27">
        <v>1000</v>
      </c>
      <c r="U27" s="95"/>
      <c r="V27" s="95">
        <f>IF(U26=2,V23+1,IF(U26=0,0,V23))</f>
        <v>5</v>
      </c>
      <c r="W27" s="95">
        <f>IF(U26=3,W23+1,IF(U26=0,0,W23))</f>
        <v>0</v>
      </c>
      <c r="X27" s="95">
        <f>IF(U26=1,X23+1,X23)</f>
        <v>0</v>
      </c>
    </row>
    <row r="28" spans="1:24" ht="21" customHeight="1" thickBot="1">
      <c r="A28" s="6"/>
      <c r="B28" s="7"/>
      <c r="C28" s="7"/>
      <c r="D28" s="75">
        <v>0.83333333333333304</v>
      </c>
      <c r="E28" s="17">
        <v>80.652000000000001</v>
      </c>
      <c r="F28" s="79">
        <v>0</v>
      </c>
      <c r="G28" s="69">
        <v>10000</v>
      </c>
      <c r="H28" s="65">
        <v>0.1</v>
      </c>
      <c r="I28" s="22">
        <f>E28+F28</f>
        <v>80.652000000000001</v>
      </c>
      <c r="J28" s="2">
        <f>I28-H28</f>
        <v>80.552000000000007</v>
      </c>
      <c r="K28" s="2">
        <f>I28+H28</f>
        <v>80.751999999999995</v>
      </c>
      <c r="L28" s="53">
        <v>1</v>
      </c>
      <c r="M28" s="48" t="s">
        <v>45</v>
      </c>
      <c r="N28" s="1">
        <f>IF(M28="○",H28*G28,IF(M28="×",-H28*G28,""))</f>
        <v>1000</v>
      </c>
      <c r="O28" s="101">
        <f>IF(L28&lt;&gt;"",IF(M28="○",100,IF(M28="×",-100,"")),"")</f>
        <v>100</v>
      </c>
      <c r="P28" s="45" t="str">
        <f>IF(M28="○","勝",IF(M28="×","敗",""))</f>
        <v>勝</v>
      </c>
      <c r="U28" s="95"/>
      <c r="V28" s="95"/>
      <c r="W28" s="95"/>
      <c r="X28" s="95"/>
    </row>
    <row r="29" spans="1:24" ht="15" customHeight="1">
      <c r="A29" s="9" t="s">
        <v>0</v>
      </c>
      <c r="B29" s="28" t="s">
        <v>40</v>
      </c>
      <c r="C29" s="28" t="s">
        <v>37</v>
      </c>
      <c r="D29" s="61" t="s">
        <v>39</v>
      </c>
      <c r="E29" s="15" t="s">
        <v>41</v>
      </c>
      <c r="F29" s="61" t="s">
        <v>27</v>
      </c>
      <c r="G29" s="51" t="s">
        <v>28</v>
      </c>
      <c r="H29" s="64" t="s">
        <v>43</v>
      </c>
      <c r="I29" s="21" t="s">
        <v>20</v>
      </c>
      <c r="J29" s="31" t="s">
        <v>21</v>
      </c>
      <c r="K29" s="31" t="s">
        <v>22</v>
      </c>
      <c r="L29" s="32" t="s">
        <v>14</v>
      </c>
      <c r="M29" s="36" t="s">
        <v>46</v>
      </c>
      <c r="N29" s="33" t="s">
        <v>16</v>
      </c>
      <c r="O29" s="100" t="s">
        <v>12</v>
      </c>
      <c r="P29" s="34" t="s">
        <v>13</v>
      </c>
      <c r="U29" s="95"/>
      <c r="V29" s="95"/>
      <c r="W29" s="95"/>
      <c r="X29" s="95"/>
    </row>
    <row r="30" spans="1:24" ht="21" customHeight="1">
      <c r="A30" s="4"/>
      <c r="B30" s="3"/>
      <c r="C30" s="3"/>
      <c r="D30" s="74">
        <v>0.63194444444444442</v>
      </c>
      <c r="E30" s="16">
        <v>83.33</v>
      </c>
      <c r="F30" s="79">
        <v>0</v>
      </c>
      <c r="G30" s="68">
        <v>10000</v>
      </c>
      <c r="H30" s="65">
        <v>0.15</v>
      </c>
      <c r="I30" s="19">
        <f>E30+F30</f>
        <v>83.33</v>
      </c>
      <c r="J30" s="2">
        <f>I30+H30</f>
        <v>83.48</v>
      </c>
      <c r="K30" s="2">
        <f>I30-H30</f>
        <v>83.179999999999993</v>
      </c>
      <c r="L30" s="47">
        <v>1</v>
      </c>
      <c r="M30" s="47" t="s">
        <v>45</v>
      </c>
      <c r="N30" s="1">
        <f>IF(M30="○",H30*G30,IF(M30="×",-H30*G30,""))</f>
        <v>1500</v>
      </c>
      <c r="O30" s="101">
        <f>IF(L30&lt;&gt;"",IF(M30="○",100,IF(M30="×",-100,"")),"")</f>
        <v>100</v>
      </c>
      <c r="P30" s="45" t="str">
        <f>IF(M30="○","勝",IF(M30="×","敗",""))</f>
        <v>勝</v>
      </c>
      <c r="U30" s="95">
        <f>IF(AND(V30="",W30="")=TRUE,0,IF(AND(V30="勝",W30="敗")=TRUE,1,IF(AND(W30="勝",V30="敗")=TRUE,1,IF(AND(V30="勝",W30="")=TRUE,2,IF(AND(W30="勝",V30="")=TRUE,2,IF(AND(V30="敗",W30="")=TRUE,3,IF(AND(W30="敗",V30="")=TRUE,3,0)))))))</f>
        <v>2</v>
      </c>
      <c r="V30" s="95" t="str">
        <f>IF(L30="","",P30)</f>
        <v>勝</v>
      </c>
      <c r="W30" s="95" t="str">
        <f>IF(L32="","",P32)</f>
        <v/>
      </c>
      <c r="X30" s="95"/>
    </row>
    <row r="31" spans="1:24" ht="15" customHeight="1">
      <c r="A31" s="5">
        <f>A27+1</f>
        <v>6</v>
      </c>
      <c r="B31" s="59">
        <v>40498</v>
      </c>
      <c r="C31" s="60" t="str">
        <f>IF(B31="","",TEXT(B31,"(aaa)"))</f>
        <v>(火)</v>
      </c>
      <c r="D31" s="62" t="s">
        <v>39</v>
      </c>
      <c r="E31" s="11" t="s">
        <v>42</v>
      </c>
      <c r="F31" s="70" t="s">
        <v>27</v>
      </c>
      <c r="G31" s="63" t="s">
        <v>28</v>
      </c>
      <c r="H31" s="66" t="s">
        <v>44</v>
      </c>
      <c r="I31" s="20" t="s">
        <v>19</v>
      </c>
      <c r="J31" s="76" t="s">
        <v>21</v>
      </c>
      <c r="K31" s="76" t="s">
        <v>22</v>
      </c>
      <c r="L31" s="35" t="s">
        <v>14</v>
      </c>
      <c r="M31" s="48"/>
      <c r="N31" s="1">
        <f>IF(N32="",N30,IF(N30="",N32,N30+N32))</f>
        <v>1500</v>
      </c>
      <c r="O31" s="101">
        <f>IF(AND(O30="",O32="")=TRUE,"",V31/SUM(V31:X31)*100)</f>
        <v>100</v>
      </c>
      <c r="P31" s="45" t="str">
        <f>IF(AND(L30="",L32="")=TRUE,"",V31&amp;"勝"&amp;W31&amp;"敗"&amp;X31&amp;"引")</f>
        <v>6勝0敗0引</v>
      </c>
      <c r="S31">
        <v>1500</v>
      </c>
      <c r="U31" s="95"/>
      <c r="V31" s="95">
        <f>IF(U30=2,V27+1,IF(U30=0,0,V27))</f>
        <v>6</v>
      </c>
      <c r="W31" s="95">
        <f>IF(U30=3,W27+1,IF(U30=0,0,W27))</f>
        <v>0</v>
      </c>
      <c r="X31" s="95">
        <f>IF(U30=1,X27+1,X27)</f>
        <v>0</v>
      </c>
    </row>
    <row r="32" spans="1:24" ht="21" customHeight="1" thickBot="1">
      <c r="A32" s="6"/>
      <c r="B32" s="7"/>
      <c r="C32" s="7"/>
      <c r="D32" s="75">
        <v>0.71527777777777779</v>
      </c>
      <c r="E32" s="17">
        <v>82.9</v>
      </c>
      <c r="F32" s="79">
        <v>0</v>
      </c>
      <c r="G32" s="69">
        <v>10000</v>
      </c>
      <c r="H32" s="65">
        <v>0.15</v>
      </c>
      <c r="I32" s="22">
        <f>E32+F32</f>
        <v>82.9</v>
      </c>
      <c r="J32" s="2">
        <f>I32-H32</f>
        <v>82.75</v>
      </c>
      <c r="K32" s="2">
        <f>I32+H32</f>
        <v>83.050000000000011</v>
      </c>
      <c r="L32" s="53"/>
      <c r="M32" s="48"/>
      <c r="N32" s="1" t="str">
        <f>IF(M32="○",H32*G32,IF(M32="×",-H32*G32,""))</f>
        <v/>
      </c>
      <c r="O32" s="101" t="str">
        <f>IF(L32&lt;&gt;"",IF(M32="○",100,IF(M32="×",-100,"")),"")</f>
        <v/>
      </c>
      <c r="P32" s="45" t="str">
        <f>IF(M32="○","勝",IF(M32="×","敗",""))</f>
        <v/>
      </c>
      <c r="U32" s="95"/>
      <c r="V32" s="95"/>
      <c r="W32" s="95"/>
      <c r="X32" s="95"/>
    </row>
    <row r="33" spans="1:24" ht="15" customHeight="1">
      <c r="A33" s="9" t="s">
        <v>0</v>
      </c>
      <c r="B33" s="28" t="s">
        <v>40</v>
      </c>
      <c r="C33" s="28" t="s">
        <v>37</v>
      </c>
      <c r="D33" s="61" t="s">
        <v>39</v>
      </c>
      <c r="E33" s="15" t="s">
        <v>41</v>
      </c>
      <c r="F33" s="61" t="s">
        <v>27</v>
      </c>
      <c r="G33" s="51" t="s">
        <v>28</v>
      </c>
      <c r="H33" s="64" t="s">
        <v>43</v>
      </c>
      <c r="I33" s="21" t="s">
        <v>20</v>
      </c>
      <c r="J33" s="31" t="s">
        <v>21</v>
      </c>
      <c r="K33" s="31" t="s">
        <v>22</v>
      </c>
      <c r="L33" s="32" t="s">
        <v>14</v>
      </c>
      <c r="M33" s="36" t="s">
        <v>46</v>
      </c>
      <c r="N33" s="33" t="s">
        <v>16</v>
      </c>
      <c r="O33" s="100" t="s">
        <v>12</v>
      </c>
      <c r="P33" s="34" t="s">
        <v>13</v>
      </c>
      <c r="U33" s="95"/>
      <c r="V33" s="95"/>
      <c r="W33" s="95"/>
      <c r="X33" s="95"/>
    </row>
    <row r="34" spans="1:24" ht="21" customHeight="1">
      <c r="A34" s="4"/>
      <c r="B34" s="3"/>
      <c r="C34" s="3"/>
      <c r="D34" s="74">
        <v>0.74652777777777779</v>
      </c>
      <c r="E34" s="16">
        <v>83.54</v>
      </c>
      <c r="F34" s="79">
        <v>0</v>
      </c>
      <c r="G34" s="68">
        <v>10000</v>
      </c>
      <c r="H34" s="65">
        <v>0.1</v>
      </c>
      <c r="I34" s="19">
        <f>E34+F34</f>
        <v>83.54</v>
      </c>
      <c r="J34" s="2">
        <f>I34+H34</f>
        <v>83.64</v>
      </c>
      <c r="K34" s="2">
        <f>I34-H34</f>
        <v>83.440000000000012</v>
      </c>
      <c r="L34" s="47"/>
      <c r="M34" s="47"/>
      <c r="N34" s="1" t="str">
        <f>IF(M34="○",H34*G34,IF(M34="×",-H34*G34,""))</f>
        <v/>
      </c>
      <c r="O34" s="101" t="str">
        <f>IF(L34&lt;&gt;"",IF(M34="○",100,IF(M34="×",-100,"")),"")</f>
        <v/>
      </c>
      <c r="P34" s="45" t="str">
        <f>IF(M34="○","勝",IF(M34="×","敗",""))</f>
        <v/>
      </c>
      <c r="U34" s="95">
        <f>IF(AND(V34="",W34="")=TRUE,0,IF(AND(V34="勝",W34="敗")=TRUE,1,IF(AND(W34="勝",V34="敗")=TRUE,1,IF(AND(V34="勝",W34="")=TRUE,2,IF(AND(W34="勝",V34="")=TRUE,2,IF(AND(V34="敗",W34="")=TRUE,3,IF(AND(W34="敗",V34="")=TRUE,3,0)))))))</f>
        <v>2</v>
      </c>
      <c r="V34" s="95" t="str">
        <f>IF(L34="","",P34)</f>
        <v/>
      </c>
      <c r="W34" s="95" t="str">
        <f>IF(L36="","",P36)</f>
        <v>勝</v>
      </c>
      <c r="X34" s="95"/>
    </row>
    <row r="35" spans="1:24" ht="15" customHeight="1">
      <c r="A35" s="5">
        <f>A31+1</f>
        <v>7</v>
      </c>
      <c r="B35" s="59">
        <v>40499</v>
      </c>
      <c r="C35" s="60" t="str">
        <f>IF(B35="","",TEXT(B35,"(aaa)"))</f>
        <v>(水)</v>
      </c>
      <c r="D35" s="62" t="s">
        <v>39</v>
      </c>
      <c r="E35" s="11" t="s">
        <v>42</v>
      </c>
      <c r="F35" s="70" t="s">
        <v>27</v>
      </c>
      <c r="G35" s="63" t="s">
        <v>28</v>
      </c>
      <c r="H35" s="66" t="s">
        <v>44</v>
      </c>
      <c r="I35" s="20" t="s">
        <v>19</v>
      </c>
      <c r="J35" s="76" t="s">
        <v>21</v>
      </c>
      <c r="K35" s="76" t="s">
        <v>22</v>
      </c>
      <c r="L35" s="35" t="s">
        <v>14</v>
      </c>
      <c r="M35" s="48"/>
      <c r="N35" s="1">
        <f>IF(N36="",N34,IF(N34="",N36,N34+N36))</f>
        <v>1000</v>
      </c>
      <c r="O35" s="101">
        <f>IF(AND(O34="",O36="")=TRUE,"",V35/SUM(V35:X35)*100)</f>
        <v>100</v>
      </c>
      <c r="P35" s="45" t="str">
        <f>IF(AND(L34="",L36="")=TRUE,"",V35&amp;"勝"&amp;W35&amp;"敗"&amp;X35&amp;"引")</f>
        <v>7勝0敗0引</v>
      </c>
      <c r="U35" s="95"/>
      <c r="V35" s="95">
        <f>IF(U34=2,V31+1,IF(U34=0,0,V31))</f>
        <v>7</v>
      </c>
      <c r="W35" s="95">
        <f>IF(U34=3,W31+1,IF(U34=0,0,W31))</f>
        <v>0</v>
      </c>
      <c r="X35" s="95">
        <f>IF(U34=1,X31+1,X31)</f>
        <v>0</v>
      </c>
    </row>
    <row r="36" spans="1:24" ht="21" customHeight="1" thickBot="1">
      <c r="A36" s="6"/>
      <c r="B36" s="7"/>
      <c r="C36" s="7"/>
      <c r="D36" s="75">
        <v>0.82638888888888884</v>
      </c>
      <c r="E36" s="17">
        <v>83.32</v>
      </c>
      <c r="F36" s="79">
        <v>0</v>
      </c>
      <c r="G36" s="69">
        <v>10000</v>
      </c>
      <c r="H36" s="65">
        <v>0.1</v>
      </c>
      <c r="I36" s="22">
        <f>E36+F36</f>
        <v>83.32</v>
      </c>
      <c r="J36" s="2">
        <f>I36-H36</f>
        <v>83.22</v>
      </c>
      <c r="K36" s="2">
        <f>I36+H36</f>
        <v>83.419999999999987</v>
      </c>
      <c r="L36" s="53">
        <v>1</v>
      </c>
      <c r="M36" s="48" t="s">
        <v>45</v>
      </c>
      <c r="N36" s="1">
        <f>IF(M36="○",H36*G36,IF(M36="×",-H36*G36,""))</f>
        <v>1000</v>
      </c>
      <c r="O36" s="101">
        <f>IF(L36&lt;&gt;"",IF(M36="○",100,IF(M36="×",-100,"")),"")</f>
        <v>100</v>
      </c>
      <c r="P36" s="45" t="str">
        <f>IF(M36="○","勝",IF(M36="×","敗",""))</f>
        <v>勝</v>
      </c>
      <c r="U36" s="95"/>
      <c r="V36" s="95"/>
      <c r="W36" s="95"/>
      <c r="X36" s="95"/>
    </row>
    <row r="37" spans="1:24" ht="15" customHeight="1">
      <c r="A37" s="9" t="s">
        <v>0</v>
      </c>
      <c r="B37" s="28" t="s">
        <v>40</v>
      </c>
      <c r="C37" s="28" t="s">
        <v>37</v>
      </c>
      <c r="D37" s="61" t="s">
        <v>39</v>
      </c>
      <c r="E37" s="15" t="s">
        <v>41</v>
      </c>
      <c r="F37" s="61" t="s">
        <v>27</v>
      </c>
      <c r="G37" s="51" t="s">
        <v>28</v>
      </c>
      <c r="H37" s="64" t="s">
        <v>43</v>
      </c>
      <c r="I37" s="21" t="s">
        <v>20</v>
      </c>
      <c r="J37" s="31" t="s">
        <v>21</v>
      </c>
      <c r="K37" s="31" t="s">
        <v>22</v>
      </c>
      <c r="L37" s="32" t="s">
        <v>14</v>
      </c>
      <c r="M37" s="36" t="s">
        <v>46</v>
      </c>
      <c r="N37" s="33" t="s">
        <v>16</v>
      </c>
      <c r="O37" s="100" t="s">
        <v>12</v>
      </c>
      <c r="P37" s="34" t="s">
        <v>13</v>
      </c>
      <c r="U37" s="95"/>
      <c r="V37" s="95"/>
      <c r="W37" s="95"/>
      <c r="X37" s="95"/>
    </row>
    <row r="38" spans="1:24" ht="21" customHeight="1">
      <c r="A38" s="4"/>
      <c r="B38" s="3"/>
      <c r="C38" s="3"/>
      <c r="D38" s="74">
        <v>0.86805555555555547</v>
      </c>
      <c r="E38" s="16">
        <v>83.34</v>
      </c>
      <c r="F38" s="79">
        <v>0</v>
      </c>
      <c r="G38" s="68">
        <v>10000</v>
      </c>
      <c r="H38" s="65">
        <v>0.15</v>
      </c>
      <c r="I38" s="19">
        <v>83.33</v>
      </c>
      <c r="J38" s="2">
        <f>I38+H38</f>
        <v>83.48</v>
      </c>
      <c r="K38" s="2">
        <f>I38+H38</f>
        <v>83.48</v>
      </c>
      <c r="L38" s="47">
        <v>1</v>
      </c>
      <c r="M38" s="47" t="s">
        <v>47</v>
      </c>
      <c r="N38" s="1">
        <f>IF(M38="○",H38*G38,IF(M38="×",-H38*G38,""))</f>
        <v>-1500</v>
      </c>
      <c r="O38" s="101">
        <f>IF(L38&lt;&gt;"",IF(M38="○",100,IF(M38="×",-100,"")),"")</f>
        <v>-100</v>
      </c>
      <c r="P38" s="45" t="str">
        <f>IF(M38="○","勝",IF(M38="×","敗",""))</f>
        <v>敗</v>
      </c>
      <c r="S38">
        <v>-1000</v>
      </c>
      <c r="U38" s="95">
        <f>IF(AND(V38="",W38="")=TRUE,0,IF(AND(V38="勝",W38="敗")=TRUE,1,IF(AND(W38="勝",V38="敗")=TRUE,1,IF(AND(V38="勝",W38="")=TRUE,2,IF(AND(W38="勝",V38="")=TRUE,2,IF(AND(V38="敗",W38="")=TRUE,3,IF(AND(W38="敗",V38="")=TRUE,3,0)))))))</f>
        <v>3</v>
      </c>
      <c r="V38" s="95" t="str">
        <f>IF(L38="","",P38)</f>
        <v>敗</v>
      </c>
      <c r="W38" s="95" t="str">
        <f>IF(L40="","",P40)</f>
        <v/>
      </c>
      <c r="X38" s="95"/>
    </row>
    <row r="39" spans="1:24" ht="15" customHeight="1">
      <c r="A39" s="5">
        <f>A35+1</f>
        <v>8</v>
      </c>
      <c r="B39" s="59">
        <v>40500</v>
      </c>
      <c r="C39" s="60" t="str">
        <f>IF(B39="","",TEXT(B39,"(aaa)"))</f>
        <v>(木)</v>
      </c>
      <c r="D39" s="62" t="s">
        <v>39</v>
      </c>
      <c r="E39" s="11" t="s">
        <v>42</v>
      </c>
      <c r="F39" s="70" t="s">
        <v>27</v>
      </c>
      <c r="G39" s="63" t="s">
        <v>28</v>
      </c>
      <c r="H39" s="66" t="s">
        <v>44</v>
      </c>
      <c r="I39" s="20" t="s">
        <v>19</v>
      </c>
      <c r="J39" s="76" t="s">
        <v>21</v>
      </c>
      <c r="K39" s="76" t="s">
        <v>22</v>
      </c>
      <c r="L39" s="35" t="s">
        <v>14</v>
      </c>
      <c r="M39" s="48"/>
      <c r="N39" s="1">
        <f>IF(N40="",N38,IF(N38="",N40,N38+N40))</f>
        <v>-1500</v>
      </c>
      <c r="O39" s="101">
        <f>IF(AND(O38="",O40="")=TRUE,"",V39/SUM(V39:X39)*100)</f>
        <v>87.5</v>
      </c>
      <c r="P39" s="45" t="str">
        <f>IF(AND(L38="",L40="")=TRUE,"",V39&amp;"勝"&amp;W39&amp;"敗"&amp;X39&amp;"引")</f>
        <v>7勝1敗0引</v>
      </c>
      <c r="U39" s="95"/>
      <c r="V39" s="95">
        <f>IF(U38=2,V35+1,IF(U38=0,0,V35))</f>
        <v>7</v>
      </c>
      <c r="W39" s="95">
        <f>IF(U38=3,W35+1,IF(U38=0,0,W35))</f>
        <v>1</v>
      </c>
      <c r="X39" s="95">
        <f>IF(U38=1,X35+1,X35)</f>
        <v>0</v>
      </c>
    </row>
    <row r="40" spans="1:24" ht="21" customHeight="1" thickBot="1">
      <c r="A40" s="6"/>
      <c r="B40" s="7"/>
      <c r="C40" s="7"/>
      <c r="D40" s="75">
        <v>0.75</v>
      </c>
      <c r="E40" s="17">
        <v>83.1</v>
      </c>
      <c r="F40" s="79">
        <v>0</v>
      </c>
      <c r="G40" s="69">
        <v>10000</v>
      </c>
      <c r="H40" s="65">
        <v>0.1</v>
      </c>
      <c r="I40" s="22">
        <f>E40+F40</f>
        <v>83.1</v>
      </c>
      <c r="J40" s="2">
        <f>I40-H40</f>
        <v>83</v>
      </c>
      <c r="K40" s="2">
        <f>I40-H40</f>
        <v>83</v>
      </c>
      <c r="L40" s="53"/>
      <c r="M40" s="48"/>
      <c r="N40" s="1" t="str">
        <f>IF(M40="○",H40*G40,IF(M40="×",-H40*G40,""))</f>
        <v/>
      </c>
      <c r="O40" s="101" t="str">
        <f>IF(L40&lt;&gt;"",IF(M40="○",100,IF(M40="×",-100,"")),"")</f>
        <v/>
      </c>
      <c r="P40" s="45" t="str">
        <f>IF(M40="○","勝",IF(M40="×","敗",""))</f>
        <v/>
      </c>
      <c r="U40" s="95"/>
      <c r="V40" s="95"/>
      <c r="W40" s="95"/>
      <c r="X40" s="95"/>
    </row>
    <row r="41" spans="1:24" ht="15" customHeight="1">
      <c r="A41" s="9" t="s">
        <v>0</v>
      </c>
      <c r="B41" s="28" t="s">
        <v>40</v>
      </c>
      <c r="C41" s="28" t="s">
        <v>37</v>
      </c>
      <c r="D41" s="61" t="s">
        <v>39</v>
      </c>
      <c r="E41" s="15" t="s">
        <v>41</v>
      </c>
      <c r="F41" s="61" t="s">
        <v>27</v>
      </c>
      <c r="G41" s="51" t="s">
        <v>28</v>
      </c>
      <c r="H41" s="64" t="s">
        <v>43</v>
      </c>
      <c r="I41" s="21" t="s">
        <v>20</v>
      </c>
      <c r="J41" s="31" t="s">
        <v>21</v>
      </c>
      <c r="K41" s="31" t="s">
        <v>22</v>
      </c>
      <c r="L41" s="32" t="s">
        <v>14</v>
      </c>
      <c r="M41" s="36" t="s">
        <v>46</v>
      </c>
      <c r="N41" s="33" t="s">
        <v>16</v>
      </c>
      <c r="O41" s="100" t="s">
        <v>12</v>
      </c>
      <c r="P41" s="34" t="s">
        <v>13</v>
      </c>
      <c r="U41" s="95"/>
      <c r="V41" s="95"/>
      <c r="W41" s="95"/>
      <c r="X41" s="95"/>
    </row>
    <row r="42" spans="1:24" ht="21" customHeight="1">
      <c r="A42" s="4"/>
      <c r="B42" s="3"/>
      <c r="C42" s="3"/>
      <c r="D42" s="74">
        <v>0.76041666666666663</v>
      </c>
      <c r="E42" s="16">
        <v>84.126999999999995</v>
      </c>
      <c r="F42" s="79">
        <v>0</v>
      </c>
      <c r="G42" s="68">
        <v>10000</v>
      </c>
      <c r="H42" s="65">
        <v>0.15</v>
      </c>
      <c r="I42" s="19">
        <f>E42+F42</f>
        <v>84.126999999999995</v>
      </c>
      <c r="J42" s="2">
        <f>I42+H42</f>
        <v>84.277000000000001</v>
      </c>
      <c r="K42" s="2">
        <f>I42-H42</f>
        <v>83.97699999999999</v>
      </c>
      <c r="L42" s="47"/>
      <c r="M42" s="47"/>
      <c r="N42" s="1" t="str">
        <f>IF(M42="○",H42*G42,IF(M42="×",-H42*G42,""))</f>
        <v/>
      </c>
      <c r="O42" s="101" t="str">
        <f>IF(L42&lt;&gt;"",IF(M42="○",100,IF(M42="×",-100,"")),"")</f>
        <v/>
      </c>
      <c r="P42" s="45" t="str">
        <f>IF(M42="○","勝",IF(M42="×","敗",""))</f>
        <v/>
      </c>
      <c r="U42" s="95">
        <f>IF(AND(V42="",W42="")=TRUE,0,IF(AND(V42="勝",W42="敗")=TRUE,1,IF(AND(W42="勝",V42="敗")=TRUE,1,IF(AND(V42="勝",W42="")=TRUE,2,IF(AND(W42="勝",V42="")=TRUE,2,IF(AND(V42="敗",W42="")=TRUE,3,IF(AND(W42="敗",V42="")=TRUE,3,0)))))))</f>
        <v>2</v>
      </c>
      <c r="V42" s="95" t="str">
        <f>IF(L42="","",P42)</f>
        <v/>
      </c>
      <c r="W42" s="95" t="str">
        <f>IF(L44="","",P44)</f>
        <v>勝</v>
      </c>
      <c r="X42" s="95"/>
    </row>
    <row r="43" spans="1:24" ht="15" customHeight="1">
      <c r="A43" s="5">
        <f>A39+1</f>
        <v>9</v>
      </c>
      <c r="B43" s="59">
        <v>40505</v>
      </c>
      <c r="C43" s="60" t="str">
        <f>IF(B43="","",TEXT(B43,"(aaa)"))</f>
        <v>(火)</v>
      </c>
      <c r="D43" s="62" t="s">
        <v>39</v>
      </c>
      <c r="E43" s="11" t="s">
        <v>42</v>
      </c>
      <c r="F43" s="70" t="s">
        <v>27</v>
      </c>
      <c r="G43" s="63" t="s">
        <v>28</v>
      </c>
      <c r="H43" s="66" t="s">
        <v>44</v>
      </c>
      <c r="I43" s="20" t="s">
        <v>19</v>
      </c>
      <c r="J43" s="76" t="s">
        <v>21</v>
      </c>
      <c r="K43" s="76" t="s">
        <v>22</v>
      </c>
      <c r="L43" s="35" t="s">
        <v>14</v>
      </c>
      <c r="M43" s="48"/>
      <c r="N43" s="1">
        <v>1490</v>
      </c>
      <c r="O43" s="101">
        <f>IF(AND(O42="",O44="")=TRUE,"",V43/SUM(V43:X43)*100)</f>
        <v>88.888888888888886</v>
      </c>
      <c r="P43" s="45" t="str">
        <f>IF(AND(L42="",L44="")=TRUE,"",V43&amp;"勝"&amp;W43&amp;"敗"&amp;X43&amp;"引")</f>
        <v>8勝1敗0引</v>
      </c>
      <c r="S43">
        <v>1490</v>
      </c>
      <c r="U43" s="95"/>
      <c r="V43" s="95">
        <f>IF(U42=2,V39+1,IF(U42=0,0,V39))</f>
        <v>8</v>
      </c>
      <c r="W43" s="95">
        <f>IF(U42=3,W39+1,IF(U42=0,0,W39))</f>
        <v>1</v>
      </c>
      <c r="X43" s="95">
        <f>IF(U42=1,X39+1,X39)</f>
        <v>0</v>
      </c>
    </row>
    <row r="44" spans="1:24" ht="21" customHeight="1" thickBot="1">
      <c r="A44" s="6"/>
      <c r="B44" s="7"/>
      <c r="C44" s="7"/>
      <c r="D44" s="75">
        <v>0.80902777777777779</v>
      </c>
      <c r="E44" s="17">
        <v>83.72</v>
      </c>
      <c r="F44" s="79">
        <v>0</v>
      </c>
      <c r="G44" s="69">
        <v>10000</v>
      </c>
      <c r="H44" s="65">
        <v>0.15</v>
      </c>
      <c r="I44" s="22">
        <f>E44+F44</f>
        <v>83.72</v>
      </c>
      <c r="J44" s="2">
        <f>I44-H44</f>
        <v>83.57</v>
      </c>
      <c r="K44" s="2">
        <f>I44+H44</f>
        <v>83.87</v>
      </c>
      <c r="L44" s="53">
        <v>1</v>
      </c>
      <c r="M44" s="48" t="s">
        <v>45</v>
      </c>
      <c r="N44" s="1">
        <v>1490</v>
      </c>
      <c r="O44" s="101">
        <f>IF(L44&lt;&gt;"",IF(M44="○",100,IF(M44="×",-100,"")),"")</f>
        <v>100</v>
      </c>
      <c r="P44" s="45" t="str">
        <f>IF(M44="○","勝",IF(M44="×","敗",""))</f>
        <v>勝</v>
      </c>
      <c r="U44" s="95"/>
      <c r="V44" s="95"/>
      <c r="W44" s="95"/>
      <c r="X44" s="95"/>
    </row>
    <row r="45" spans="1:24" ht="15" customHeight="1">
      <c r="A45" s="9" t="s">
        <v>0</v>
      </c>
      <c r="B45" s="28" t="s">
        <v>40</v>
      </c>
      <c r="C45" s="28" t="s">
        <v>37</v>
      </c>
      <c r="D45" s="61" t="s">
        <v>39</v>
      </c>
      <c r="E45" s="15" t="s">
        <v>41</v>
      </c>
      <c r="F45" s="61" t="s">
        <v>27</v>
      </c>
      <c r="G45" s="51" t="s">
        <v>28</v>
      </c>
      <c r="H45" s="64" t="s">
        <v>43</v>
      </c>
      <c r="I45" s="21" t="s">
        <v>20</v>
      </c>
      <c r="J45" s="31" t="s">
        <v>21</v>
      </c>
      <c r="K45" s="31" t="s">
        <v>22</v>
      </c>
      <c r="L45" s="32" t="s">
        <v>14</v>
      </c>
      <c r="M45" s="36" t="s">
        <v>46</v>
      </c>
      <c r="N45" s="33" t="s">
        <v>16</v>
      </c>
      <c r="O45" s="100" t="s">
        <v>12</v>
      </c>
      <c r="P45" s="34" t="s">
        <v>13</v>
      </c>
      <c r="U45" s="95"/>
      <c r="V45" s="95"/>
      <c r="W45" s="95"/>
      <c r="X45" s="95"/>
    </row>
    <row r="46" spans="1:24" ht="21" customHeight="1">
      <c r="A46" s="4"/>
      <c r="B46" s="3"/>
      <c r="C46" s="3"/>
      <c r="D46" s="74">
        <v>0.73958333333333337</v>
      </c>
      <c r="E46" s="16">
        <v>83.846000000000004</v>
      </c>
      <c r="F46" s="79">
        <v>0</v>
      </c>
      <c r="G46" s="68">
        <v>10000</v>
      </c>
      <c r="H46" s="65">
        <v>0.15</v>
      </c>
      <c r="I46" s="19">
        <f>E46+F46</f>
        <v>83.846000000000004</v>
      </c>
      <c r="J46" s="2">
        <f>I46+H46</f>
        <v>83.996000000000009</v>
      </c>
      <c r="K46" s="2">
        <f>I46-H46</f>
        <v>83.695999999999998</v>
      </c>
      <c r="L46" s="47"/>
      <c r="M46" s="47"/>
      <c r="N46" s="1" t="str">
        <f>IF(M46="○",H46*G46,IF(M46="×",-H46*G46,""))</f>
        <v/>
      </c>
      <c r="O46" s="101" t="str">
        <f>IF(L46&lt;&gt;"",IF(M46="○",100,IF(M46="×",-100,"")),"")</f>
        <v/>
      </c>
      <c r="P46" s="45" t="str">
        <f>IF(M46="○","勝",IF(M46="×","敗",""))</f>
        <v/>
      </c>
      <c r="U46" s="95">
        <f>IF(AND(V46="",W46="")=TRUE,0,IF(AND(V46="勝",W46="敗")=TRUE,1,IF(AND(W46="勝",V46="敗")=TRUE,1,IF(AND(V46="勝",W46="")=TRUE,2,IF(AND(W46="勝",V46="")=TRUE,2,IF(AND(V46="敗",W46="")=TRUE,3,IF(AND(W46="敗",V46="")=TRUE,3,0)))))))</f>
        <v>2</v>
      </c>
      <c r="V46" s="95" t="str">
        <f>IF(L46="","",P46)</f>
        <v/>
      </c>
      <c r="W46" s="95" t="str">
        <f>IF(L48="","",P48)</f>
        <v>勝</v>
      </c>
      <c r="X46" s="95"/>
    </row>
    <row r="47" spans="1:24" ht="15" customHeight="1">
      <c r="A47" s="5">
        <f>A43+1</f>
        <v>10</v>
      </c>
      <c r="B47" s="59">
        <v>40513</v>
      </c>
      <c r="C47" s="60" t="str">
        <f>IF(B47="","",TEXT(B47,"(aaa)"))</f>
        <v>(水)</v>
      </c>
      <c r="D47" s="62" t="s">
        <v>39</v>
      </c>
      <c r="E47" s="11" t="s">
        <v>42</v>
      </c>
      <c r="F47" s="70" t="s">
        <v>27</v>
      </c>
      <c r="G47" s="63" t="s">
        <v>28</v>
      </c>
      <c r="H47" s="66" t="s">
        <v>44</v>
      </c>
      <c r="I47" s="20" t="s">
        <v>19</v>
      </c>
      <c r="J47" s="76" t="s">
        <v>21</v>
      </c>
      <c r="K47" s="76" t="s">
        <v>22</v>
      </c>
      <c r="L47" s="35" t="s">
        <v>14</v>
      </c>
      <c r="M47" s="48"/>
      <c r="N47" s="1">
        <f>IF(N48="",N46,IF(N46="",N48,N46+N48))</f>
        <v>1500</v>
      </c>
      <c r="O47" s="101">
        <f>IF(AND(O46="",O48="")=TRUE,"",V47/SUM(V47:X47)*100)</f>
        <v>90</v>
      </c>
      <c r="P47" s="45" t="str">
        <f>IF(AND(L46="",L48="")=TRUE,"",V47&amp;"勝"&amp;W47&amp;"敗"&amp;X47&amp;"引")</f>
        <v>9勝1敗0引</v>
      </c>
      <c r="S47">
        <v>1500</v>
      </c>
      <c r="U47" s="95"/>
      <c r="V47" s="95">
        <f>IF(U46=2,V43+1,IF(U46=0,0,V43))</f>
        <v>9</v>
      </c>
      <c r="W47" s="95">
        <f>IF(U46=3,W43+1,IF(U46=0,0,W43))</f>
        <v>1</v>
      </c>
      <c r="X47" s="95">
        <f>IF(U46=1,X43+1,X43)</f>
        <v>0</v>
      </c>
    </row>
    <row r="48" spans="1:24" ht="21" customHeight="1" thickBot="1">
      <c r="A48" s="6"/>
      <c r="B48" s="7"/>
      <c r="C48" s="7"/>
      <c r="D48" s="75">
        <v>0.64930555555555558</v>
      </c>
      <c r="E48" s="17">
        <v>83.433000000000007</v>
      </c>
      <c r="F48" s="79">
        <v>0</v>
      </c>
      <c r="G48" s="69">
        <v>10000</v>
      </c>
      <c r="H48" s="65">
        <v>0.15</v>
      </c>
      <c r="I48" s="22">
        <f>E48+F48</f>
        <v>83.433000000000007</v>
      </c>
      <c r="J48" s="2">
        <f>I48-H48</f>
        <v>83.283000000000001</v>
      </c>
      <c r="K48" s="2">
        <f>I48+H48</f>
        <v>83.583000000000013</v>
      </c>
      <c r="L48" s="53">
        <v>1</v>
      </c>
      <c r="M48" s="48" t="s">
        <v>45</v>
      </c>
      <c r="N48" s="1">
        <f>IF(M48="○",H48*G48,IF(M48="×",-H48*G48,""))</f>
        <v>1500</v>
      </c>
      <c r="O48" s="101">
        <f>IF(L48&lt;&gt;"",IF(M48="○",100,IF(M48="×",-100,"")),"")</f>
        <v>100</v>
      </c>
      <c r="P48" s="45" t="str">
        <f>IF(M48="○","勝",IF(M48="×","敗",""))</f>
        <v>勝</v>
      </c>
      <c r="U48" s="95"/>
      <c r="V48" s="95"/>
      <c r="W48" s="95"/>
      <c r="X48" s="95"/>
    </row>
    <row r="49" spans="1:24" ht="15" customHeight="1">
      <c r="A49" s="9" t="s">
        <v>0</v>
      </c>
      <c r="B49" s="28" t="s">
        <v>40</v>
      </c>
      <c r="C49" s="28" t="s">
        <v>37</v>
      </c>
      <c r="D49" s="61" t="s">
        <v>39</v>
      </c>
      <c r="E49" s="15" t="s">
        <v>41</v>
      </c>
      <c r="F49" s="61" t="s">
        <v>27</v>
      </c>
      <c r="G49" s="51" t="s">
        <v>28</v>
      </c>
      <c r="H49" s="64" t="s">
        <v>43</v>
      </c>
      <c r="I49" s="21" t="s">
        <v>20</v>
      </c>
      <c r="J49" s="31" t="s">
        <v>21</v>
      </c>
      <c r="K49" s="31" t="s">
        <v>22</v>
      </c>
      <c r="L49" s="32" t="s">
        <v>14</v>
      </c>
      <c r="M49" s="36" t="s">
        <v>46</v>
      </c>
      <c r="N49" s="33" t="s">
        <v>16</v>
      </c>
      <c r="O49" s="100" t="s">
        <v>12</v>
      </c>
      <c r="P49" s="34" t="s">
        <v>13</v>
      </c>
      <c r="U49" s="95"/>
      <c r="V49" s="95"/>
      <c r="W49" s="95"/>
      <c r="X49" s="95"/>
    </row>
    <row r="50" spans="1:24" ht="21" customHeight="1">
      <c r="A50" s="4"/>
      <c r="B50" s="3"/>
      <c r="C50" s="3"/>
      <c r="D50" s="74">
        <v>0.85763888888888884</v>
      </c>
      <c r="E50" s="16">
        <v>84.275999999999996</v>
      </c>
      <c r="F50" s="79">
        <v>0</v>
      </c>
      <c r="G50" s="68">
        <v>10000</v>
      </c>
      <c r="H50" s="65">
        <v>0.15</v>
      </c>
      <c r="I50" s="19">
        <f>E50+F50</f>
        <v>84.275999999999996</v>
      </c>
      <c r="J50" s="2">
        <f>I50+H50</f>
        <v>84.426000000000002</v>
      </c>
      <c r="K50" s="2">
        <f>I50-H50</f>
        <v>84.125999999999991</v>
      </c>
      <c r="L50" s="47">
        <v>1</v>
      </c>
      <c r="M50" s="47" t="s">
        <v>47</v>
      </c>
      <c r="N50" s="1">
        <v>-1540</v>
      </c>
      <c r="O50" s="101">
        <f>IF(L50&lt;&gt;"",IF(M50="○",100,IF(M50="×",-100,"")),"")</f>
        <v>-100</v>
      </c>
      <c r="P50" s="45" t="str">
        <f>IF(M50="○","勝",IF(M50="×","敗",""))</f>
        <v>敗</v>
      </c>
      <c r="U50" s="95">
        <f>IF(AND(V50="",W50="")=TRUE,0,IF(AND(V50="勝",W50="敗")=TRUE,1,IF(AND(W50="勝",V50="敗")=TRUE,1,IF(AND(V50="勝",W50="")=TRUE,2,IF(AND(W50="勝",V50="")=TRUE,2,IF(AND(V50="敗",W50="")=TRUE,3,IF(AND(W50="敗",V50="")=TRUE,3,0)))))))</f>
        <v>3</v>
      </c>
      <c r="V50" s="95" t="str">
        <f>IF(L50="","",P50)</f>
        <v>敗</v>
      </c>
      <c r="W50" s="95" t="str">
        <f>IF(L52="","",P52)</f>
        <v/>
      </c>
      <c r="X50" s="95"/>
    </row>
    <row r="51" spans="1:24" ht="15" customHeight="1">
      <c r="A51" s="5">
        <f>A47+1</f>
        <v>11</v>
      </c>
      <c r="B51" s="59">
        <v>40514</v>
      </c>
      <c r="C51" s="60" t="str">
        <f>IF(B51="","",TEXT(B51,"(aaa)"))</f>
        <v>(木)</v>
      </c>
      <c r="D51" s="62" t="s">
        <v>50</v>
      </c>
      <c r="E51" s="11" t="s">
        <v>42</v>
      </c>
      <c r="F51" s="70" t="s">
        <v>27</v>
      </c>
      <c r="G51" s="63" t="s">
        <v>28</v>
      </c>
      <c r="H51" s="66" t="s">
        <v>44</v>
      </c>
      <c r="I51" s="20" t="s">
        <v>19</v>
      </c>
      <c r="J51" s="76" t="s">
        <v>21</v>
      </c>
      <c r="K51" s="76" t="s">
        <v>22</v>
      </c>
      <c r="L51" s="35" t="s">
        <v>14</v>
      </c>
      <c r="M51" s="48"/>
      <c r="N51" s="1">
        <f>IF(N52="",N50,IF(N50="",N52,N50+N52))</f>
        <v>-1540</v>
      </c>
      <c r="O51" s="101">
        <f>IF(AND(O50="",O52="")=TRUE,"",V51/SUM(V51:X51)*100)</f>
        <v>81.818181818181827</v>
      </c>
      <c r="P51" s="45" t="str">
        <f>IF(AND(L50="",L52="")=TRUE,"",V51&amp;"勝"&amp;W51&amp;"敗"&amp;X51&amp;"引")</f>
        <v>9勝2敗0引</v>
      </c>
      <c r="S51">
        <v>-1590</v>
      </c>
      <c r="U51" s="95"/>
      <c r="V51" s="95">
        <f>IF(U50=2,V47+1,IF(U50=0,0,V47))</f>
        <v>9</v>
      </c>
      <c r="W51" s="95">
        <f>IF(U50=3,W47+1,IF(U50=0,0,W47))</f>
        <v>2</v>
      </c>
      <c r="X51" s="95">
        <f>IF(U50=1,X47+1,X47)</f>
        <v>0</v>
      </c>
    </row>
    <row r="52" spans="1:24" ht="21" customHeight="1" thickBot="1">
      <c r="A52" s="6"/>
      <c r="B52" s="7"/>
      <c r="C52" s="7"/>
      <c r="D52" s="75">
        <v>0.75694444444444453</v>
      </c>
      <c r="E52" s="17">
        <v>83.962000000000003</v>
      </c>
      <c r="F52" s="79">
        <v>0</v>
      </c>
      <c r="G52" s="69">
        <v>10000</v>
      </c>
      <c r="H52" s="65">
        <v>0.15</v>
      </c>
      <c r="I52" s="22">
        <f>E52+F52</f>
        <v>83.962000000000003</v>
      </c>
      <c r="J52" s="2">
        <f>I52-H52</f>
        <v>83.811999999999998</v>
      </c>
      <c r="K52" s="2">
        <f>I52+H52</f>
        <v>84.112000000000009</v>
      </c>
      <c r="L52" s="53"/>
      <c r="M52" s="48"/>
      <c r="N52" s="1" t="str">
        <f>IF(M52="○",H52*G52,IF(M52="×",-H52*G52,""))</f>
        <v/>
      </c>
      <c r="O52" s="101" t="str">
        <f>IF(L52&lt;&gt;"",IF(M52="○",100,IF(M52="×",-100,"")),"")</f>
        <v/>
      </c>
      <c r="P52" s="45" t="str">
        <f>IF(M52="○","勝",IF(M52="×","敗",""))</f>
        <v/>
      </c>
      <c r="U52" s="95"/>
      <c r="V52" s="95"/>
      <c r="W52" s="95"/>
      <c r="X52" s="95"/>
    </row>
    <row r="53" spans="1:24" ht="15" customHeight="1">
      <c r="A53" s="9" t="s">
        <v>0</v>
      </c>
      <c r="B53" s="28" t="s">
        <v>40</v>
      </c>
      <c r="C53" s="28" t="s">
        <v>37</v>
      </c>
      <c r="D53" s="61" t="s">
        <v>39</v>
      </c>
      <c r="E53" s="15" t="s">
        <v>41</v>
      </c>
      <c r="F53" s="61" t="s">
        <v>27</v>
      </c>
      <c r="G53" s="51" t="s">
        <v>28</v>
      </c>
      <c r="H53" s="64" t="s">
        <v>43</v>
      </c>
      <c r="I53" s="21" t="s">
        <v>20</v>
      </c>
      <c r="J53" s="31" t="s">
        <v>21</v>
      </c>
      <c r="K53" s="31" t="s">
        <v>22</v>
      </c>
      <c r="L53" s="32" t="s">
        <v>14</v>
      </c>
      <c r="M53" s="36" t="s">
        <v>46</v>
      </c>
      <c r="N53" s="33" t="s">
        <v>16</v>
      </c>
      <c r="O53" s="100" t="s">
        <v>12</v>
      </c>
      <c r="P53" s="34" t="s">
        <v>13</v>
      </c>
      <c r="U53" s="95"/>
      <c r="V53" s="95"/>
      <c r="W53" s="95"/>
      <c r="X53" s="95"/>
    </row>
    <row r="54" spans="1:24" ht="21" customHeight="1">
      <c r="A54" s="4"/>
      <c r="B54" s="3"/>
      <c r="C54" s="3"/>
      <c r="D54" s="74">
        <v>0.75277777777777777</v>
      </c>
      <c r="E54" s="16">
        <v>82.823999999999998</v>
      </c>
      <c r="F54" s="79">
        <v>0</v>
      </c>
      <c r="G54" s="68">
        <v>10000</v>
      </c>
      <c r="H54" s="65">
        <v>0.15</v>
      </c>
      <c r="I54" s="19">
        <f>E54+F54</f>
        <v>82.823999999999998</v>
      </c>
      <c r="J54" s="2">
        <f>I54+H54</f>
        <v>82.974000000000004</v>
      </c>
      <c r="K54" s="2">
        <f>I54-H54</f>
        <v>82.673999999999992</v>
      </c>
      <c r="L54" s="47">
        <v>1</v>
      </c>
      <c r="M54" s="47" t="s">
        <v>45</v>
      </c>
      <c r="N54" s="1">
        <v>1470</v>
      </c>
      <c r="O54" s="101">
        <f>IF(L54&lt;&gt;"",IF(M54="○",100,IF(M54="×",-100,"")),"")</f>
        <v>100</v>
      </c>
      <c r="P54" s="45" t="str">
        <f>IF(M54="○","勝",IF(M54="×","敗",""))</f>
        <v>勝</v>
      </c>
      <c r="U54" s="95">
        <f>IF(AND(V54="",W54="")=TRUE,0,IF(AND(V54="勝",W54="敗")=TRUE,1,IF(AND(W54="勝",V54="敗")=TRUE,1,IF(AND(V54="勝",W54="")=TRUE,2,IF(AND(W54="勝",V54="")=TRUE,2,IF(AND(V54="敗",W54="")=TRUE,3,IF(AND(W54="敗",V54="")=TRUE,3,0)))))))</f>
        <v>2</v>
      </c>
      <c r="V54" s="95" t="str">
        <f>IF(L54="","",P54)</f>
        <v>勝</v>
      </c>
      <c r="W54" s="95" t="str">
        <f>IF(L56="","",P56)</f>
        <v/>
      </c>
      <c r="X54" s="95"/>
    </row>
    <row r="55" spans="1:24" ht="15" customHeight="1">
      <c r="A55" s="5">
        <f>A51+1</f>
        <v>12</v>
      </c>
      <c r="B55" s="59">
        <v>40519</v>
      </c>
      <c r="C55" s="60" t="str">
        <f>IF(B55="","",TEXT(B55,"(aaa)"))</f>
        <v>(火)</v>
      </c>
      <c r="D55" s="62" t="s">
        <v>39</v>
      </c>
      <c r="E55" s="11" t="s">
        <v>42</v>
      </c>
      <c r="F55" s="70" t="s">
        <v>27</v>
      </c>
      <c r="G55" s="63" t="s">
        <v>28</v>
      </c>
      <c r="H55" s="66" t="s">
        <v>44</v>
      </c>
      <c r="I55" s="20" t="s">
        <v>19</v>
      </c>
      <c r="J55" s="76" t="s">
        <v>21</v>
      </c>
      <c r="K55" s="76" t="s">
        <v>22</v>
      </c>
      <c r="L55" s="35" t="s">
        <v>14</v>
      </c>
      <c r="M55" s="48"/>
      <c r="N55" s="1">
        <f>IF(N56="",N54,IF(N54="",N56,N54+N56))</f>
        <v>1470</v>
      </c>
      <c r="O55" s="101">
        <f>IF(AND(O54="",O56="")=TRUE,"",V55/SUM(V55:X55)*100)</f>
        <v>83.333333333333343</v>
      </c>
      <c r="P55" s="45" t="str">
        <f>IF(AND(L54="",L56="")=TRUE,"",V55&amp;"勝"&amp;W55&amp;"敗"&amp;X55&amp;"引")</f>
        <v>10勝2敗0引</v>
      </c>
      <c r="U55" s="95"/>
      <c r="V55" s="95">
        <f>IF(U54=2,V51+1,IF(U54=0,0,V51))</f>
        <v>10</v>
      </c>
      <c r="W55" s="95">
        <f>IF(U54=3,W51+1,IF(U54=0,0,W51))</f>
        <v>2</v>
      </c>
      <c r="X55" s="95">
        <f>IF(U54=1,X51+1,X51)</f>
        <v>0</v>
      </c>
    </row>
    <row r="56" spans="1:24" ht="21" customHeight="1" thickBot="1">
      <c r="A56" s="6"/>
      <c r="B56" s="7"/>
      <c r="C56" s="7"/>
      <c r="D56" s="75">
        <v>0.6333333333333333</v>
      </c>
      <c r="E56" s="17">
        <v>82.463999999999999</v>
      </c>
      <c r="F56" s="79">
        <v>0</v>
      </c>
      <c r="G56" s="69">
        <v>10000</v>
      </c>
      <c r="H56" s="65">
        <v>0.15</v>
      </c>
      <c r="I56" s="22">
        <f>E56+F56</f>
        <v>82.463999999999999</v>
      </c>
      <c r="J56" s="2">
        <f>I56-H56</f>
        <v>82.313999999999993</v>
      </c>
      <c r="K56" s="2">
        <f>I56+H56</f>
        <v>82.614000000000004</v>
      </c>
      <c r="L56" s="53"/>
      <c r="M56" s="48"/>
      <c r="N56" s="1" t="str">
        <f>IF(M56="○",H56*G56,IF(M56="×",-H56*G56,""))</f>
        <v/>
      </c>
      <c r="O56" s="101" t="str">
        <f>IF(L56&lt;&gt;"",IF(M56="○",100,IF(M56="×",-100,"")),"")</f>
        <v/>
      </c>
      <c r="P56" s="45" t="str">
        <f>IF(M56="○","勝",IF(M56="×","敗",""))</f>
        <v/>
      </c>
      <c r="S56">
        <v>1470</v>
      </c>
      <c r="U56" s="95"/>
      <c r="V56" s="95"/>
      <c r="W56" s="95"/>
      <c r="X56" s="95"/>
    </row>
    <row r="57" spans="1:24" ht="15" customHeight="1">
      <c r="A57" s="9" t="s">
        <v>0</v>
      </c>
      <c r="B57" s="28" t="s">
        <v>40</v>
      </c>
      <c r="C57" s="28" t="s">
        <v>37</v>
      </c>
      <c r="D57" s="61" t="s">
        <v>39</v>
      </c>
      <c r="E57" s="15" t="s">
        <v>41</v>
      </c>
      <c r="F57" s="61" t="s">
        <v>27</v>
      </c>
      <c r="G57" s="51" t="s">
        <v>28</v>
      </c>
      <c r="H57" s="64" t="s">
        <v>43</v>
      </c>
      <c r="I57" s="21" t="s">
        <v>20</v>
      </c>
      <c r="J57" s="31" t="s">
        <v>21</v>
      </c>
      <c r="K57" s="31" t="s">
        <v>22</v>
      </c>
      <c r="L57" s="32" t="s">
        <v>14</v>
      </c>
      <c r="M57" s="36" t="s">
        <v>46</v>
      </c>
      <c r="N57" s="33" t="s">
        <v>16</v>
      </c>
      <c r="O57" s="100" t="s">
        <v>12</v>
      </c>
      <c r="P57" s="34" t="s">
        <v>13</v>
      </c>
      <c r="U57" s="95"/>
      <c r="V57" s="95"/>
      <c r="W57" s="95"/>
      <c r="X57" s="95"/>
    </row>
    <row r="58" spans="1:24" ht="21" customHeight="1">
      <c r="A58" s="4"/>
      <c r="B58" s="3"/>
      <c r="C58" s="3"/>
      <c r="D58" s="74">
        <v>0.625</v>
      </c>
      <c r="E58" s="16">
        <v>84.337999999999994</v>
      </c>
      <c r="F58" s="79">
        <v>0</v>
      </c>
      <c r="G58" s="68">
        <v>10000</v>
      </c>
      <c r="H58" s="65">
        <v>0.15</v>
      </c>
      <c r="I58" s="19">
        <f>E58+F58</f>
        <v>84.337999999999994</v>
      </c>
      <c r="J58" s="2">
        <f>I58+H58</f>
        <v>84.488</v>
      </c>
      <c r="K58" s="2">
        <f>I58-H58</f>
        <v>84.187999999999988</v>
      </c>
      <c r="L58" s="47">
        <v>1</v>
      </c>
      <c r="M58" s="47" t="s">
        <v>47</v>
      </c>
      <c r="N58" s="1">
        <v>-1710</v>
      </c>
      <c r="O58" s="101">
        <f>IF(L58&lt;&gt;"",IF(M58="○",100,IF(M58="×",-100,"")),"")</f>
        <v>-100</v>
      </c>
      <c r="P58" s="45" t="str">
        <f>IF(M58="○","勝",IF(M58="×","敗",""))</f>
        <v>敗</v>
      </c>
      <c r="U58" s="95">
        <f>IF(AND(V58="",W58="")=TRUE,0,IF(AND(V58="勝",W58="敗")=TRUE,1,IF(AND(W58="勝",V58="敗")=TRUE,1,IF(AND(V58="勝",W58="")=TRUE,2,IF(AND(W58="勝",V58="")=TRUE,2,IF(AND(V58="敗",W58="")=TRUE,3,IF(AND(W58="敗",V58="")=TRUE,3,0)))))))</f>
        <v>3</v>
      </c>
      <c r="V58" s="95" t="str">
        <f>IF(L58="","",P58)</f>
        <v>敗</v>
      </c>
      <c r="W58" s="95" t="str">
        <f>IF(L60="","",P60)</f>
        <v/>
      </c>
      <c r="X58" s="95"/>
    </row>
    <row r="59" spans="1:24" ht="15" customHeight="1">
      <c r="A59" s="5">
        <f>A55+1</f>
        <v>13</v>
      </c>
      <c r="B59" s="59">
        <v>40528</v>
      </c>
      <c r="C59" s="60" t="str">
        <f>IF(B59="","",TEXT(B59,"(aaa)"))</f>
        <v>(木)</v>
      </c>
      <c r="D59" s="62" t="s">
        <v>39</v>
      </c>
      <c r="E59" s="11" t="s">
        <v>42</v>
      </c>
      <c r="F59" s="70" t="s">
        <v>27</v>
      </c>
      <c r="G59" s="63" t="s">
        <v>28</v>
      </c>
      <c r="H59" s="66" t="s">
        <v>44</v>
      </c>
      <c r="I59" s="20" t="s">
        <v>19</v>
      </c>
      <c r="J59" s="76" t="s">
        <v>21</v>
      </c>
      <c r="K59" s="76" t="s">
        <v>22</v>
      </c>
      <c r="L59" s="35" t="s">
        <v>14</v>
      </c>
      <c r="M59" s="48"/>
      <c r="N59" s="1">
        <v>-1710</v>
      </c>
      <c r="O59" s="101">
        <f>IF(AND(O58="",O60="")=TRUE,"",V59/SUM(V59:X59)*100)</f>
        <v>76.923076923076934</v>
      </c>
      <c r="P59" s="45" t="str">
        <f>IF(AND(L58="",L60="")=TRUE,"",V59&amp;"勝"&amp;W59&amp;"敗"&amp;X59&amp;"引")</f>
        <v>10勝3敗0引</v>
      </c>
      <c r="S59">
        <v>-1710</v>
      </c>
      <c r="U59" s="95"/>
      <c r="V59" s="95">
        <f>IF(U58=2,V55+1,IF(U58=0,0,V55))</f>
        <v>10</v>
      </c>
      <c r="W59" s="95">
        <f>IF(U58=3,W55+1,IF(U58=0,0,W55))</f>
        <v>3</v>
      </c>
      <c r="X59" s="95">
        <f>IF(U58=1,X55+1,X55)</f>
        <v>0</v>
      </c>
    </row>
    <row r="60" spans="1:24" ht="21" customHeight="1" thickBot="1">
      <c r="A60" s="6"/>
      <c r="B60" s="7"/>
      <c r="C60" s="7"/>
      <c r="D60" s="75">
        <v>0.77500000000000002</v>
      </c>
      <c r="E60" s="17">
        <v>93.963999999999999</v>
      </c>
      <c r="F60" s="79">
        <v>0</v>
      </c>
      <c r="G60" s="69">
        <v>10000</v>
      </c>
      <c r="H60" s="65">
        <v>0.15</v>
      </c>
      <c r="I60" s="22">
        <f>E60+F60</f>
        <v>93.963999999999999</v>
      </c>
      <c r="J60" s="2">
        <f>I60-H60</f>
        <v>93.813999999999993</v>
      </c>
      <c r="K60" s="2">
        <f>I60+H60</f>
        <v>94.114000000000004</v>
      </c>
      <c r="L60" s="53"/>
      <c r="M60" s="48"/>
      <c r="N60" s="1" t="str">
        <f>IF(M60="○",H60*G60,IF(M60="×",-H60*G60,""))</f>
        <v/>
      </c>
      <c r="O60" s="101" t="str">
        <f>IF(L60&lt;&gt;"",IF(M60="○",100,IF(M60="×",-100,"")),"")</f>
        <v/>
      </c>
      <c r="P60" s="45" t="str">
        <f>IF(M60="○","勝",IF(M60="×","敗",""))</f>
        <v/>
      </c>
      <c r="U60" s="95"/>
      <c r="V60" s="95"/>
      <c r="W60" s="95"/>
      <c r="X60" s="95"/>
    </row>
    <row r="61" spans="1:24" ht="15" customHeight="1">
      <c r="A61" s="9" t="s">
        <v>0</v>
      </c>
      <c r="B61" s="28" t="s">
        <v>40</v>
      </c>
      <c r="C61" s="28" t="s">
        <v>37</v>
      </c>
      <c r="D61" s="61" t="s">
        <v>39</v>
      </c>
      <c r="E61" s="15" t="s">
        <v>41</v>
      </c>
      <c r="F61" s="61" t="s">
        <v>27</v>
      </c>
      <c r="G61" s="51" t="s">
        <v>28</v>
      </c>
      <c r="H61" s="64" t="s">
        <v>43</v>
      </c>
      <c r="I61" s="21" t="s">
        <v>20</v>
      </c>
      <c r="J61" s="31" t="s">
        <v>21</v>
      </c>
      <c r="K61" s="31" t="s">
        <v>22</v>
      </c>
      <c r="L61" s="32" t="s">
        <v>14</v>
      </c>
      <c r="M61" s="36" t="s">
        <v>46</v>
      </c>
      <c r="N61" s="33" t="s">
        <v>16</v>
      </c>
      <c r="O61" s="100" t="s">
        <v>12</v>
      </c>
      <c r="P61" s="34" t="s">
        <v>13</v>
      </c>
      <c r="U61" s="95"/>
      <c r="V61" s="95"/>
      <c r="W61" s="95"/>
      <c r="X61" s="95"/>
    </row>
    <row r="62" spans="1:24" ht="21" customHeight="1">
      <c r="A62" s="4"/>
      <c r="B62" s="3"/>
      <c r="C62" s="3"/>
      <c r="D62" s="74">
        <v>0.7270833333333333</v>
      </c>
      <c r="E62" s="16">
        <v>83.778000000000006</v>
      </c>
      <c r="F62" s="79">
        <v>0</v>
      </c>
      <c r="G62" s="68">
        <v>10000</v>
      </c>
      <c r="H62" s="65">
        <v>0.1</v>
      </c>
      <c r="I62" s="19">
        <f>E62+F62</f>
        <v>83.778000000000006</v>
      </c>
      <c r="J62" s="2">
        <f>I62+H62</f>
        <v>83.878</v>
      </c>
      <c r="K62" s="2">
        <f>I62-H62</f>
        <v>83.678000000000011</v>
      </c>
      <c r="L62" s="47">
        <v>1</v>
      </c>
      <c r="M62" s="47" t="s">
        <v>45</v>
      </c>
      <c r="N62" s="1">
        <v>950</v>
      </c>
      <c r="O62" s="101">
        <f>IF(L62&lt;&gt;"",IF(M62="○",100,IF(M62="×",-100,"")),"")</f>
        <v>100</v>
      </c>
      <c r="P62" s="45" t="str">
        <f>IF(M62="○","勝",IF(M62="×","敗",""))</f>
        <v>勝</v>
      </c>
      <c r="U62" s="95">
        <f>IF(AND(V62="",W62="")=TRUE,0,IF(AND(V62="勝",W62="敗")=TRUE,1,IF(AND(W62="勝",V62="敗")=TRUE,1,IF(AND(V62="勝",W62="")=TRUE,2,IF(AND(W62="勝",V62="")=TRUE,2,IF(AND(V62="敗",W62="")=TRUE,3,IF(AND(W62="敗",V62="")=TRUE,3,0)))))))</f>
        <v>2</v>
      </c>
      <c r="V62" s="95" t="str">
        <f>IF(L62="","",P62)</f>
        <v>勝</v>
      </c>
      <c r="W62" s="95" t="str">
        <f>IF(L64="","",P64)</f>
        <v/>
      </c>
      <c r="X62" s="95"/>
    </row>
    <row r="63" spans="1:24" ht="15" customHeight="1">
      <c r="A63" s="5">
        <f>A59+1</f>
        <v>14</v>
      </c>
      <c r="B63" s="59">
        <v>40533</v>
      </c>
      <c r="C63" s="60" t="str">
        <f>IF(B63="","",TEXT(B63,"(aaa)"))</f>
        <v>(火)</v>
      </c>
      <c r="D63" s="62" t="s">
        <v>39</v>
      </c>
      <c r="E63" s="11" t="s">
        <v>42</v>
      </c>
      <c r="F63" s="70" t="s">
        <v>27</v>
      </c>
      <c r="G63" s="63" t="s">
        <v>28</v>
      </c>
      <c r="H63" s="66" t="s">
        <v>44</v>
      </c>
      <c r="I63" s="20" t="s">
        <v>19</v>
      </c>
      <c r="J63" s="76" t="s">
        <v>21</v>
      </c>
      <c r="K63" s="76" t="s">
        <v>22</v>
      </c>
      <c r="L63" s="35" t="s">
        <v>14</v>
      </c>
      <c r="M63" s="48"/>
      <c r="N63" s="1">
        <f>IF(N64="",N62,IF(N62="",N64,N62+N64))</f>
        <v>950</v>
      </c>
      <c r="O63" s="101">
        <f>IF(AND(O62="",O64="")=TRUE,"",V63/SUM(V63:X63)*100)</f>
        <v>78.571428571428569</v>
      </c>
      <c r="P63" s="45" t="str">
        <f>IF(AND(L62="",L64="")=TRUE,"",V63&amp;"勝"&amp;W63&amp;"敗"&amp;X63&amp;"引")</f>
        <v>11勝3敗0引</v>
      </c>
      <c r="S63">
        <v>950</v>
      </c>
      <c r="U63" s="95"/>
      <c r="V63" s="95">
        <f>IF(U62=2,V59+1,IF(U62=0,0,V59))</f>
        <v>11</v>
      </c>
      <c r="W63" s="95">
        <f>IF(U62=3,W59+1,IF(U62=0,0,W59))</f>
        <v>3</v>
      </c>
      <c r="X63" s="95">
        <f>IF(U62=1,X59+1,X59)</f>
        <v>0</v>
      </c>
    </row>
    <row r="64" spans="1:24" ht="21" customHeight="1" thickBot="1">
      <c r="A64" s="6"/>
      <c r="B64" s="7"/>
      <c r="C64" s="7"/>
      <c r="D64" s="75">
        <v>0.86041666666666661</v>
      </c>
      <c r="E64" s="17">
        <v>83.628</v>
      </c>
      <c r="F64" s="79">
        <v>0</v>
      </c>
      <c r="G64" s="69">
        <v>10000</v>
      </c>
      <c r="H64" s="65">
        <v>0.1</v>
      </c>
      <c r="I64" s="22">
        <f>E64+F64</f>
        <v>83.628</v>
      </c>
      <c r="J64" s="2">
        <f>I64-H64</f>
        <v>83.528000000000006</v>
      </c>
      <c r="K64" s="2">
        <f>I64+H64</f>
        <v>83.727999999999994</v>
      </c>
      <c r="L64" s="53"/>
      <c r="M64" s="48"/>
      <c r="N64" s="1" t="str">
        <f>IF(M64="○",H64*G64,IF(M64="×",-H64*G64,""))</f>
        <v/>
      </c>
      <c r="O64" s="101" t="str">
        <f>IF(L64&lt;&gt;"",IF(M64="○",100,IF(M64="×",-100,"")),"")</f>
        <v/>
      </c>
      <c r="P64" s="45" t="str">
        <f>IF(M64="○","勝",IF(M64="×","敗",""))</f>
        <v/>
      </c>
      <c r="U64" s="95"/>
      <c r="V64" s="95"/>
      <c r="W64" s="95"/>
      <c r="X64" s="95"/>
    </row>
    <row r="65" spans="1:24" ht="15" customHeight="1">
      <c r="A65" s="9" t="s">
        <v>0</v>
      </c>
      <c r="B65" s="28" t="s">
        <v>40</v>
      </c>
      <c r="C65" s="28" t="s">
        <v>37</v>
      </c>
      <c r="D65" s="61" t="s">
        <v>39</v>
      </c>
      <c r="E65" s="15" t="s">
        <v>41</v>
      </c>
      <c r="F65" s="61" t="s">
        <v>27</v>
      </c>
      <c r="G65" s="51" t="s">
        <v>28</v>
      </c>
      <c r="H65" s="64" t="s">
        <v>43</v>
      </c>
      <c r="I65" s="21" t="s">
        <v>20</v>
      </c>
      <c r="J65" s="31" t="s">
        <v>21</v>
      </c>
      <c r="K65" s="31" t="s">
        <v>22</v>
      </c>
      <c r="L65" s="32" t="s">
        <v>14</v>
      </c>
      <c r="M65" s="36" t="s">
        <v>46</v>
      </c>
      <c r="N65" s="33" t="s">
        <v>16</v>
      </c>
      <c r="O65" s="100" t="s">
        <v>12</v>
      </c>
      <c r="P65" s="34" t="s">
        <v>13</v>
      </c>
      <c r="U65" s="95"/>
      <c r="V65" s="95"/>
      <c r="W65" s="95"/>
      <c r="X65" s="95"/>
    </row>
    <row r="66" spans="1:24" ht="21" customHeight="1">
      <c r="A66" s="4"/>
      <c r="B66" s="3"/>
      <c r="C66" s="3"/>
      <c r="D66" s="74">
        <v>0.7104166666666667</v>
      </c>
      <c r="E66" s="16">
        <v>82.284999999999997</v>
      </c>
      <c r="F66" s="79">
        <v>0</v>
      </c>
      <c r="G66" s="68">
        <v>10000</v>
      </c>
      <c r="H66" s="65">
        <v>0.1</v>
      </c>
      <c r="I66" s="19">
        <f>E66+F66</f>
        <v>82.284999999999997</v>
      </c>
      <c r="J66" s="2">
        <f>I66+H66</f>
        <v>82.384999999999991</v>
      </c>
      <c r="K66" s="2">
        <f>I66-H66</f>
        <v>82.185000000000002</v>
      </c>
      <c r="L66" s="47">
        <v>1</v>
      </c>
      <c r="M66" s="47" t="s">
        <v>45</v>
      </c>
      <c r="N66" s="1">
        <v>980</v>
      </c>
      <c r="O66" s="101">
        <f>IF(L66&lt;&gt;"",IF(M66="○",100,IF(M66="×",-100,"")),"")</f>
        <v>100</v>
      </c>
      <c r="P66" s="45" t="str">
        <f>IF(M66="○","勝",IF(M66="×","敗",""))</f>
        <v>勝</v>
      </c>
      <c r="U66" s="95">
        <f>IF(AND(V66="",W66="")=TRUE,0,IF(AND(V66="勝",W66="敗")=TRUE,1,IF(AND(W66="勝",V66="敗")=TRUE,1,IF(AND(V66="勝",W66="")=TRUE,2,IF(AND(W66="勝",V66="")=TRUE,2,IF(AND(V66="敗",W66="")=TRUE,3,IF(AND(W66="敗",V66="")=TRUE,3,0)))))))</f>
        <v>2</v>
      </c>
      <c r="V66" s="95" t="str">
        <f>IF(L66="","",P66)</f>
        <v>勝</v>
      </c>
      <c r="W66" s="95" t="str">
        <f>IF(L68="","",P68)</f>
        <v/>
      </c>
      <c r="X66" s="95"/>
    </row>
    <row r="67" spans="1:24" ht="15" customHeight="1">
      <c r="A67" s="5">
        <f>A63+1</f>
        <v>15</v>
      </c>
      <c r="B67" s="59">
        <v>40535</v>
      </c>
      <c r="C67" s="60" t="str">
        <f>IF(B67="","",TEXT(B67,"(aaa)"))</f>
        <v>(木)</v>
      </c>
      <c r="D67" s="62" t="s">
        <v>39</v>
      </c>
      <c r="E67" s="11" t="s">
        <v>42</v>
      </c>
      <c r="F67" s="70" t="s">
        <v>27</v>
      </c>
      <c r="G67" s="63" t="s">
        <v>28</v>
      </c>
      <c r="H67" s="66" t="s">
        <v>44</v>
      </c>
      <c r="I67" s="20" t="s">
        <v>19</v>
      </c>
      <c r="J67" s="76" t="s">
        <v>21</v>
      </c>
      <c r="K67" s="76" t="s">
        <v>22</v>
      </c>
      <c r="L67" s="35" t="s">
        <v>14</v>
      </c>
      <c r="M67" s="48"/>
      <c r="N67" s="1">
        <f>IF(N68="",N66,IF(N66="",N68,N66+N68))</f>
        <v>980</v>
      </c>
      <c r="O67" s="101">
        <f>IF(AND(O66="",O68="")=TRUE,"",V67/SUM(V67:X67)*100)</f>
        <v>80</v>
      </c>
      <c r="P67" s="45" t="str">
        <f>IF(AND(L66="",L68="")=TRUE,"",V67&amp;"勝"&amp;W67&amp;"敗"&amp;X67&amp;"引")</f>
        <v>12勝3敗0引</v>
      </c>
      <c r="S67">
        <v>980</v>
      </c>
      <c r="U67" s="95"/>
      <c r="V67" s="95">
        <f>IF(U66=2,V63+1,IF(U66=0,0,V63))</f>
        <v>12</v>
      </c>
      <c r="W67" s="95">
        <f>IF(U66=3,W63+1,IF(U66=0,0,W63))</f>
        <v>3</v>
      </c>
      <c r="X67" s="95">
        <f>IF(U66=1,X63+1,X63)</f>
        <v>0</v>
      </c>
    </row>
    <row r="68" spans="1:24" ht="21" customHeight="1" thickBot="1">
      <c r="A68" s="6"/>
      <c r="B68" s="7"/>
      <c r="C68" s="7"/>
      <c r="D68" s="75">
        <v>0.83958333333333324</v>
      </c>
      <c r="E68" s="17">
        <v>81.992999999999995</v>
      </c>
      <c r="F68" s="79">
        <v>0</v>
      </c>
      <c r="G68" s="69">
        <v>10000</v>
      </c>
      <c r="H68" s="65">
        <v>0.1</v>
      </c>
      <c r="I68" s="22">
        <f>E68+F68</f>
        <v>81.992999999999995</v>
      </c>
      <c r="J68" s="2">
        <f>I68-H68</f>
        <v>81.893000000000001</v>
      </c>
      <c r="K68" s="2">
        <f>I68+H68</f>
        <v>82.092999999999989</v>
      </c>
      <c r="L68" s="53"/>
      <c r="M68" s="48"/>
      <c r="N68" s="1" t="str">
        <f>IF(M68="○",H68*G68,IF(M68="×",-H68*G68,""))</f>
        <v/>
      </c>
      <c r="O68" s="101" t="str">
        <f>IF(L68&lt;&gt;"",IF(M68="○",100,IF(M68="×",-100,"")),"")</f>
        <v/>
      </c>
      <c r="P68" s="45" t="str">
        <f>IF(M68="○","勝",IF(M68="×","敗",""))</f>
        <v/>
      </c>
      <c r="U68" s="95"/>
      <c r="V68" s="95"/>
      <c r="W68" s="95"/>
      <c r="X68" s="95"/>
    </row>
    <row r="69" spans="1:24" ht="15" customHeight="1">
      <c r="A69" s="9" t="s">
        <v>0</v>
      </c>
      <c r="B69" s="28" t="s">
        <v>40</v>
      </c>
      <c r="C69" s="28" t="s">
        <v>37</v>
      </c>
      <c r="D69" s="61" t="s">
        <v>39</v>
      </c>
      <c r="E69" s="15" t="s">
        <v>41</v>
      </c>
      <c r="F69" s="61" t="s">
        <v>27</v>
      </c>
      <c r="G69" s="51" t="s">
        <v>28</v>
      </c>
      <c r="H69" s="64" t="s">
        <v>43</v>
      </c>
      <c r="I69" s="21" t="s">
        <v>20</v>
      </c>
      <c r="J69" s="31" t="s">
        <v>21</v>
      </c>
      <c r="K69" s="31" t="s">
        <v>22</v>
      </c>
      <c r="L69" s="32" t="s">
        <v>14</v>
      </c>
      <c r="M69" s="36" t="s">
        <v>46</v>
      </c>
      <c r="N69" s="33" t="s">
        <v>16</v>
      </c>
      <c r="O69" s="100" t="s">
        <v>12</v>
      </c>
      <c r="P69" s="34" t="s">
        <v>13</v>
      </c>
      <c r="U69" s="95"/>
      <c r="V69" s="95"/>
      <c r="W69" s="95"/>
      <c r="X69" s="95"/>
    </row>
    <row r="70" spans="1:24" ht="21" customHeight="1">
      <c r="A70" s="4"/>
      <c r="B70" s="3"/>
      <c r="C70" s="3"/>
      <c r="D70" s="74">
        <v>0.94791666666666696</v>
      </c>
      <c r="E70" s="16">
        <v>83.849000000000004</v>
      </c>
      <c r="F70" s="79">
        <v>0</v>
      </c>
      <c r="G70" s="68">
        <v>10000</v>
      </c>
      <c r="H70" s="65">
        <v>0.1</v>
      </c>
      <c r="I70" s="19">
        <f>E70+F70</f>
        <v>83.849000000000004</v>
      </c>
      <c r="J70" s="2">
        <f>I70+H70</f>
        <v>83.948999999999998</v>
      </c>
      <c r="K70" s="2">
        <f>I70-H70</f>
        <v>83.749000000000009</v>
      </c>
      <c r="L70" s="47"/>
      <c r="M70" s="47"/>
      <c r="N70" s="1" t="str">
        <f>IF(M70="○",H70*G70,IF(M70="×",-H70*G70,""))</f>
        <v/>
      </c>
      <c r="O70" s="101" t="str">
        <f>IF(L70&lt;&gt;"",IF(M70="○",100,IF(M70="×",-100,"")),"")</f>
        <v/>
      </c>
      <c r="P70" s="45" t="str">
        <f>IF(M70="○","勝",IF(M70="×","敗",""))</f>
        <v/>
      </c>
      <c r="U70" s="95">
        <f>IF(AND(V70="",W70="")=TRUE,0,IF(AND(V70="勝",W70="敗")=TRUE,1,IF(AND(W70="勝",V70="敗")=TRUE,1,IF(AND(V70="勝",W70="")=TRUE,2,IF(AND(W70="勝",V70="")=TRUE,2,IF(AND(V70="敗",W70="")=TRUE,3,IF(AND(W70="敗",V70="")=TRUE,3,0)))))))</f>
        <v>2</v>
      </c>
      <c r="V70" s="95" t="str">
        <f>IF(L70="","",P70)</f>
        <v/>
      </c>
      <c r="W70" s="95" t="str">
        <f>IF(L72="","",P72)</f>
        <v>勝</v>
      </c>
      <c r="X70" s="95"/>
    </row>
    <row r="71" spans="1:24" ht="15" customHeight="1">
      <c r="A71" s="5">
        <f>A67+1</f>
        <v>16</v>
      </c>
      <c r="B71" s="59">
        <v>40547</v>
      </c>
      <c r="C71" s="60" t="str">
        <f>IF(B71="","",TEXT(B71,"(aaa)"))</f>
        <v>(火)</v>
      </c>
      <c r="D71" s="62" t="s">
        <v>39</v>
      </c>
      <c r="E71" s="11" t="s">
        <v>42</v>
      </c>
      <c r="F71" s="70" t="s">
        <v>27</v>
      </c>
      <c r="G71" s="63" t="s">
        <v>28</v>
      </c>
      <c r="H71" s="66" t="s">
        <v>44</v>
      </c>
      <c r="I71" s="20" t="s">
        <v>19</v>
      </c>
      <c r="J71" s="76" t="s">
        <v>21</v>
      </c>
      <c r="K71" s="76" t="s">
        <v>22</v>
      </c>
      <c r="L71" s="35" t="s">
        <v>14</v>
      </c>
      <c r="M71" s="48"/>
      <c r="N71" s="1">
        <f>IF(N72="",N70,IF(N70="",N72,N70+N72))</f>
        <v>1000</v>
      </c>
      <c r="O71" s="101">
        <f>IF(AND(O70="",O72="")=TRUE,"",V71/SUM(V71:X71)*100)</f>
        <v>81.25</v>
      </c>
      <c r="P71" s="45" t="str">
        <f>IF(AND(L70="",L72="")=TRUE,"",V71&amp;"勝"&amp;W71&amp;"敗"&amp;X71&amp;"引")</f>
        <v>13勝3敗0引</v>
      </c>
      <c r="S71">
        <v>1000</v>
      </c>
      <c r="U71" s="95"/>
      <c r="V71" s="95">
        <f>IF(U70=2,V67+1,IF(U70=0,0,V67))</f>
        <v>13</v>
      </c>
      <c r="W71" s="95">
        <f>IF(U70=3,W67+1,IF(U70=0,0,W67))</f>
        <v>3</v>
      </c>
      <c r="X71" s="95">
        <f>IF(U70=1,X67+1,X67)</f>
        <v>0</v>
      </c>
    </row>
    <row r="72" spans="1:24" ht="21" customHeight="1" thickBot="1">
      <c r="A72" s="6"/>
      <c r="B72" s="7"/>
      <c r="C72" s="7"/>
      <c r="D72" s="75">
        <v>1.08680555555556</v>
      </c>
      <c r="E72" s="17">
        <v>83.298000000000002</v>
      </c>
      <c r="F72" s="79">
        <v>0</v>
      </c>
      <c r="G72" s="69">
        <v>10000</v>
      </c>
      <c r="H72" s="65">
        <v>0.1</v>
      </c>
      <c r="I72" s="22">
        <f>E72+F72</f>
        <v>83.298000000000002</v>
      </c>
      <c r="J72" s="2">
        <f>I72-H72</f>
        <v>83.198000000000008</v>
      </c>
      <c r="K72" s="2">
        <f>I72+H72</f>
        <v>83.397999999999996</v>
      </c>
      <c r="L72" s="53">
        <v>1</v>
      </c>
      <c r="M72" s="48" t="s">
        <v>45</v>
      </c>
      <c r="N72" s="1">
        <f>IF(M72="○",H72*G72,IF(M72="×",-H72*G72,""))</f>
        <v>1000</v>
      </c>
      <c r="O72" s="101">
        <f>IF(L72&lt;&gt;"",IF(M72="○",100,IF(M72="×",-100,"")),"")</f>
        <v>100</v>
      </c>
      <c r="P72" s="45" t="str">
        <f>IF(M72="○","勝",IF(M72="×","敗",""))</f>
        <v>勝</v>
      </c>
      <c r="U72" s="95"/>
      <c r="V72" s="95"/>
      <c r="W72" s="95"/>
      <c r="X72" s="95"/>
    </row>
    <row r="73" spans="1:24" ht="15" customHeight="1">
      <c r="A73" s="9" t="s">
        <v>0</v>
      </c>
      <c r="B73" s="28" t="s">
        <v>40</v>
      </c>
      <c r="C73" s="28" t="s">
        <v>37</v>
      </c>
      <c r="D73" s="61" t="s">
        <v>39</v>
      </c>
      <c r="E73" s="15" t="s">
        <v>41</v>
      </c>
      <c r="F73" s="61" t="s">
        <v>27</v>
      </c>
      <c r="G73" s="51" t="s">
        <v>28</v>
      </c>
      <c r="H73" s="64" t="s">
        <v>43</v>
      </c>
      <c r="I73" s="21" t="s">
        <v>20</v>
      </c>
      <c r="J73" s="31" t="s">
        <v>21</v>
      </c>
      <c r="K73" s="31" t="s">
        <v>22</v>
      </c>
      <c r="L73" s="32" t="s">
        <v>14</v>
      </c>
      <c r="M73" s="36" t="s">
        <v>46</v>
      </c>
      <c r="N73" s="33" t="s">
        <v>16</v>
      </c>
      <c r="O73" s="100" t="s">
        <v>12</v>
      </c>
      <c r="P73" s="34" t="s">
        <v>13</v>
      </c>
      <c r="U73" s="95"/>
      <c r="V73" s="95"/>
      <c r="W73" s="95"/>
      <c r="X73" s="95"/>
    </row>
    <row r="74" spans="1:24" ht="21" customHeight="1">
      <c r="A74" s="4"/>
      <c r="B74" s="3"/>
      <c r="C74" s="3"/>
      <c r="D74" s="74">
        <v>0.70000000000000007</v>
      </c>
      <c r="E74" s="16">
        <v>83.257999999999996</v>
      </c>
      <c r="F74" s="79">
        <v>0</v>
      </c>
      <c r="G74" s="68">
        <v>10000</v>
      </c>
      <c r="H74" s="65">
        <v>0.15</v>
      </c>
      <c r="I74" s="19">
        <f>E74+F74</f>
        <v>83.257999999999996</v>
      </c>
      <c r="J74" s="2">
        <f>I74+H74</f>
        <v>83.408000000000001</v>
      </c>
      <c r="K74" s="2">
        <f>I74-H74</f>
        <v>83.10799999999999</v>
      </c>
      <c r="L74" s="47">
        <v>1</v>
      </c>
      <c r="M74" s="47" t="s">
        <v>47</v>
      </c>
      <c r="N74" s="1">
        <v>-1580</v>
      </c>
      <c r="O74" s="101">
        <f>IF(L74&lt;&gt;"",IF(M74="○",100,IF(M74="×",-100,"")),"")</f>
        <v>-100</v>
      </c>
      <c r="P74" s="45" t="str">
        <f>IF(M74="○","勝",IF(M74="×","敗",""))</f>
        <v>敗</v>
      </c>
      <c r="S74">
        <v>-1000</v>
      </c>
      <c r="U74" s="95">
        <f>IF(AND(V74="",W74="")=TRUE,0,IF(AND(V74="勝",W74="敗")=TRUE,1,IF(AND(W74="勝",V74="敗")=TRUE,1,IF(AND(V74="勝",W74="")=TRUE,2,IF(AND(W74="勝",V74="")=TRUE,2,IF(AND(V74="敗",W74="")=TRUE,3,IF(AND(W74="敗",V74="")=TRUE,3,0)))))))</f>
        <v>3</v>
      </c>
      <c r="V74" s="95" t="str">
        <f>IF(L74="","",P74)</f>
        <v>敗</v>
      </c>
      <c r="W74" s="95" t="str">
        <f>IF(L76="","",P76)</f>
        <v/>
      </c>
      <c r="X74" s="95"/>
    </row>
    <row r="75" spans="1:24" ht="15" customHeight="1">
      <c r="A75" s="5">
        <f>A71+1</f>
        <v>17</v>
      </c>
      <c r="B75" s="59">
        <v>40549</v>
      </c>
      <c r="C75" s="60" t="str">
        <f>IF(B75="","",TEXT(B75,"(aaa)"))</f>
        <v>(木)</v>
      </c>
      <c r="D75" s="62" t="s">
        <v>39</v>
      </c>
      <c r="E75" s="11" t="s">
        <v>42</v>
      </c>
      <c r="F75" s="70" t="s">
        <v>27</v>
      </c>
      <c r="G75" s="63" t="s">
        <v>28</v>
      </c>
      <c r="H75" s="66" t="s">
        <v>44</v>
      </c>
      <c r="I75" s="20" t="s">
        <v>19</v>
      </c>
      <c r="J75" s="76" t="s">
        <v>21</v>
      </c>
      <c r="K75" s="76" t="s">
        <v>22</v>
      </c>
      <c r="L75" s="35" t="s">
        <v>14</v>
      </c>
      <c r="M75" s="48"/>
      <c r="N75" s="1">
        <f>IF(N76="",N74,IF(N74="",N76,N74+N76))</f>
        <v>-1580</v>
      </c>
      <c r="O75" s="101">
        <f>IF(AND(O74="",O76="")=TRUE,"",V75/SUM(V75:X75)*100)</f>
        <v>76.470588235294116</v>
      </c>
      <c r="P75" s="45" t="str">
        <f>IF(AND(L74="",L76="")=TRUE,"",V75&amp;"勝"&amp;W75&amp;"敗"&amp;X75&amp;"引")</f>
        <v>13勝4敗0引</v>
      </c>
      <c r="U75" s="95"/>
      <c r="V75" s="95">
        <f>IF(U74=2,V71+1,IF(U74=0,0,V71))</f>
        <v>13</v>
      </c>
      <c r="W75" s="95">
        <f>IF(U74=3,W71+1,IF(U74=0,0,W71))</f>
        <v>4</v>
      </c>
      <c r="X75" s="95">
        <f>IF(U74=1,X71+1,X71)</f>
        <v>0</v>
      </c>
    </row>
    <row r="76" spans="1:24" ht="21" customHeight="1" thickBot="1">
      <c r="A76" s="6"/>
      <c r="B76" s="7"/>
      <c r="C76" s="7"/>
      <c r="D76" s="75">
        <v>0.76666666666666661</v>
      </c>
      <c r="E76" s="17">
        <v>82.88</v>
      </c>
      <c r="F76" s="79">
        <v>0</v>
      </c>
      <c r="G76" s="69">
        <v>10000</v>
      </c>
      <c r="H76" s="65">
        <v>0.15</v>
      </c>
      <c r="I76" s="22">
        <f>E76+F76</f>
        <v>82.88</v>
      </c>
      <c r="J76" s="2">
        <f>I76-H76</f>
        <v>82.72999999999999</v>
      </c>
      <c r="K76" s="2">
        <f>I76+H76</f>
        <v>83.03</v>
      </c>
      <c r="L76" s="53"/>
      <c r="M76" s="48"/>
      <c r="N76" s="1" t="str">
        <f>IF(M76="○",H76*G76,IF(M76="×",-H76*G76,""))</f>
        <v/>
      </c>
      <c r="O76" s="101" t="str">
        <f>IF(L76&lt;&gt;"",IF(M76="○",100,IF(M76="×",-100,"")),"")</f>
        <v/>
      </c>
      <c r="P76" s="45" t="str">
        <f>IF(M76="○","勝",IF(M76="×","敗",""))</f>
        <v/>
      </c>
      <c r="U76" s="95"/>
      <c r="V76" s="95"/>
      <c r="W76" s="95"/>
      <c r="X76" s="95"/>
    </row>
    <row r="77" spans="1:24" ht="15" customHeight="1">
      <c r="A77" s="9" t="s">
        <v>0</v>
      </c>
      <c r="B77" s="28" t="s">
        <v>40</v>
      </c>
      <c r="C77" s="28" t="s">
        <v>37</v>
      </c>
      <c r="D77" s="61" t="s">
        <v>39</v>
      </c>
      <c r="E77" s="15" t="s">
        <v>41</v>
      </c>
      <c r="F77" s="61" t="s">
        <v>27</v>
      </c>
      <c r="G77" s="51" t="s">
        <v>28</v>
      </c>
      <c r="H77" s="64" t="s">
        <v>43</v>
      </c>
      <c r="I77" s="21" t="s">
        <v>20</v>
      </c>
      <c r="J77" s="31" t="s">
        <v>21</v>
      </c>
      <c r="K77" s="31" t="s">
        <v>22</v>
      </c>
      <c r="L77" s="32" t="s">
        <v>14</v>
      </c>
      <c r="M77" s="36" t="s">
        <v>46</v>
      </c>
      <c r="N77" s="33" t="s">
        <v>16</v>
      </c>
      <c r="O77" s="100" t="s">
        <v>12</v>
      </c>
      <c r="P77" s="34" t="s">
        <v>13</v>
      </c>
      <c r="Q77" s="113" t="s">
        <v>53</v>
      </c>
      <c r="U77" s="95"/>
      <c r="V77" s="95"/>
      <c r="W77" s="95"/>
      <c r="X77" s="95"/>
    </row>
    <row r="78" spans="1:24" ht="21" customHeight="1">
      <c r="A78" s="115"/>
      <c r="B78" s="3"/>
      <c r="C78" s="3"/>
      <c r="D78" s="74">
        <v>0.70416666666666661</v>
      </c>
      <c r="E78" s="16">
        <v>83.17</v>
      </c>
      <c r="F78" s="79">
        <v>0</v>
      </c>
      <c r="G78" s="68">
        <v>10000</v>
      </c>
      <c r="H78" s="65">
        <v>0.15</v>
      </c>
      <c r="I78" s="19">
        <f>E78+F78</f>
        <v>83.17</v>
      </c>
      <c r="J78" s="2">
        <f>I78+H78</f>
        <v>83.320000000000007</v>
      </c>
      <c r="K78" s="2">
        <f>I78-H78</f>
        <v>83.02</v>
      </c>
      <c r="L78" s="47">
        <v>1</v>
      </c>
      <c r="M78" s="47" t="s">
        <v>45</v>
      </c>
      <c r="N78" s="1">
        <v>1470</v>
      </c>
      <c r="O78" s="101">
        <f>IF(L78&lt;&gt;"",IF(M78="○",100,IF(M78="×",-100,"")),"")</f>
        <v>100</v>
      </c>
      <c r="P78" s="45" t="str">
        <f>IF(M78="○","勝",IF(M78="×","敗",""))</f>
        <v>勝</v>
      </c>
      <c r="Q78" s="114"/>
      <c r="U78" s="95">
        <f>IF(AND(V78="",W78="")=TRUE,0,IF(AND(V78="勝",W78="敗")=TRUE,1,IF(AND(W78="勝",V78="敗")=TRUE,1,IF(AND(V78="勝",W78="")=TRUE,2,IF(AND(W78="勝",V78="")=TRUE,2,IF(AND(V78="敗",W78="")=TRUE,3,IF(AND(W78="敗",V78="")=TRUE,3,0)))))))</f>
        <v>2</v>
      </c>
      <c r="V78" s="95" t="str">
        <f>IF(L78="","",P78)</f>
        <v>勝</v>
      </c>
      <c r="W78" s="95" t="str">
        <f>IF(L80="","",P80)</f>
        <v/>
      </c>
      <c r="X78" s="95"/>
    </row>
    <row r="79" spans="1:24" ht="15" customHeight="1">
      <c r="A79" s="116">
        <f>A75+1</f>
        <v>18</v>
      </c>
      <c r="B79" s="59">
        <v>40554</v>
      </c>
      <c r="C79" s="60" t="str">
        <f>IF(B79="","",TEXT(B79,"(aaa)"))</f>
        <v>(火)</v>
      </c>
      <c r="D79" s="62" t="s">
        <v>39</v>
      </c>
      <c r="E79" s="11" t="s">
        <v>42</v>
      </c>
      <c r="F79" s="70" t="s">
        <v>27</v>
      </c>
      <c r="G79" s="63" t="s">
        <v>28</v>
      </c>
      <c r="H79" s="66" t="s">
        <v>44</v>
      </c>
      <c r="I79" s="20" t="s">
        <v>19</v>
      </c>
      <c r="J79" s="76" t="s">
        <v>21</v>
      </c>
      <c r="K79" s="76" t="s">
        <v>22</v>
      </c>
      <c r="L79" s="35" t="s">
        <v>14</v>
      </c>
      <c r="M79" s="48"/>
      <c r="N79" s="1">
        <f>IF(N80="",N78,IF(N78="",N80,N78+N80))</f>
        <v>1470</v>
      </c>
      <c r="O79" s="101">
        <f>IF(AND(O78="",O80="")=TRUE,"",V79/SUM(V79:X79)*100)</f>
        <v>77.777777777777786</v>
      </c>
      <c r="P79" s="45" t="str">
        <f>IF(AND(L78="",L80="")=TRUE,"",V79&amp;"勝"&amp;W79&amp;"敗"&amp;X79&amp;"引")</f>
        <v>14勝4敗0引</v>
      </c>
      <c r="Q79" s="114"/>
      <c r="S79">
        <v>1470</v>
      </c>
      <c r="U79" s="95"/>
      <c r="V79" s="95">
        <f>IF(U78=2,V75+1,IF(U78=0,0,V75))</f>
        <v>14</v>
      </c>
      <c r="W79" s="95">
        <f>IF(U78=3,W75+1,IF(U78=0,0,W75))</f>
        <v>4</v>
      </c>
      <c r="X79" s="95">
        <f>IF(U78=1,X75+1,X75)</f>
        <v>0</v>
      </c>
    </row>
    <row r="80" spans="1:24" ht="21" customHeight="1" thickBot="1">
      <c r="A80" s="117"/>
      <c r="B80" s="7"/>
      <c r="C80" s="7"/>
      <c r="D80" s="75"/>
      <c r="E80" s="17"/>
      <c r="F80" s="79"/>
      <c r="G80" s="69"/>
      <c r="H80" s="65"/>
      <c r="I80" s="22"/>
      <c r="J80" s="2"/>
      <c r="K80" s="2"/>
      <c r="L80" s="53"/>
      <c r="M80" s="48"/>
      <c r="N80" s="1"/>
      <c r="O80" s="101" t="str">
        <f>IF(L80&lt;&gt;"",IF(M80="○",100,IF(M80="×",-100,"")),"")</f>
        <v/>
      </c>
      <c r="P80" s="45" t="str">
        <f>IF(M80="○","勝",IF(M80="×","敗",""))</f>
        <v/>
      </c>
      <c r="Q80" s="114"/>
      <c r="U80" s="95"/>
      <c r="V80" s="95"/>
      <c r="W80" s="95"/>
      <c r="X80" s="95"/>
    </row>
    <row r="81" spans="1:24" ht="15" customHeight="1">
      <c r="A81" s="9" t="s">
        <v>0</v>
      </c>
      <c r="B81" s="28" t="s">
        <v>40</v>
      </c>
      <c r="C81" s="28" t="s">
        <v>37</v>
      </c>
      <c r="D81" s="61" t="s">
        <v>39</v>
      </c>
      <c r="E81" s="15" t="s">
        <v>41</v>
      </c>
      <c r="F81" s="61" t="s">
        <v>27</v>
      </c>
      <c r="G81" s="51" t="s">
        <v>28</v>
      </c>
      <c r="H81" s="64" t="s">
        <v>43</v>
      </c>
      <c r="I81" s="21" t="s">
        <v>20</v>
      </c>
      <c r="J81" s="31" t="s">
        <v>21</v>
      </c>
      <c r="K81" s="31" t="s">
        <v>22</v>
      </c>
      <c r="L81" s="32" t="s">
        <v>14</v>
      </c>
      <c r="M81" s="36" t="s">
        <v>46</v>
      </c>
      <c r="N81" s="33" t="s">
        <v>16</v>
      </c>
      <c r="O81" s="100" t="s">
        <v>12</v>
      </c>
      <c r="P81" s="34" t="s">
        <v>13</v>
      </c>
      <c r="Q81" s="113"/>
      <c r="U81" s="95"/>
      <c r="V81" s="95"/>
      <c r="W81" s="95"/>
      <c r="X81" s="95"/>
    </row>
    <row r="82" spans="1:24" ht="21" customHeight="1">
      <c r="A82" s="115"/>
      <c r="B82" s="3"/>
      <c r="C82" s="3"/>
      <c r="D82" s="74"/>
      <c r="E82" s="16"/>
      <c r="F82" s="79"/>
      <c r="G82" s="68"/>
      <c r="H82" s="65"/>
      <c r="I82" s="19"/>
      <c r="J82" s="2"/>
      <c r="K82" s="2"/>
      <c r="L82" s="47"/>
      <c r="M82" s="47"/>
      <c r="N82" s="1" t="str">
        <f>IF(M82="○",H82*G82,IF(M82="×",-H82*G82,""))</f>
        <v/>
      </c>
      <c r="O82" s="101" t="str">
        <f>IF(L82&lt;&gt;"",IF(M82="○",100,IF(M82="×",-100,"")),"")</f>
        <v/>
      </c>
      <c r="P82" s="45" t="str">
        <f>IF(M82="○","勝",IF(M82="×","敗",""))</f>
        <v/>
      </c>
      <c r="Q82" s="114"/>
      <c r="U82" s="95">
        <f>IF(AND(V82="",W82="")=TRUE,0,IF(AND(V82="勝",W82="敗")=TRUE,1,IF(AND(W82="勝",V82="敗")=TRUE,1,IF(AND(V82="勝",W82="")=TRUE,2,IF(AND(W82="勝",V82="")=TRUE,2,IF(AND(V82="敗",W82="")=TRUE,3,IF(AND(W82="敗",V82="")=TRUE,3,0)))))))</f>
        <v>3</v>
      </c>
      <c r="V82" s="95" t="str">
        <f>IF(L82="","",P82)</f>
        <v/>
      </c>
      <c r="W82" s="95" t="str">
        <f>IF(L84="","",P84)</f>
        <v>敗</v>
      </c>
      <c r="X82" s="95"/>
    </row>
    <row r="83" spans="1:24" ht="15" customHeight="1">
      <c r="A83" s="116">
        <f>A79+1</f>
        <v>19</v>
      </c>
      <c r="B83" s="59">
        <v>40554</v>
      </c>
      <c r="C83" s="60" t="str">
        <f>IF(B83="","",TEXT(B83,"(aaa)"))</f>
        <v>(火)</v>
      </c>
      <c r="D83" s="62" t="s">
        <v>39</v>
      </c>
      <c r="E83" s="11" t="s">
        <v>42</v>
      </c>
      <c r="F83" s="70" t="s">
        <v>27</v>
      </c>
      <c r="G83" s="63" t="s">
        <v>28</v>
      </c>
      <c r="H83" s="66" t="s">
        <v>44</v>
      </c>
      <c r="I83" s="20" t="s">
        <v>19</v>
      </c>
      <c r="J83" s="76" t="s">
        <v>21</v>
      </c>
      <c r="K83" s="76" t="s">
        <v>22</v>
      </c>
      <c r="L83" s="35" t="s">
        <v>14</v>
      </c>
      <c r="M83" s="48"/>
      <c r="N83" s="1">
        <f>IF(N84="",N82,IF(N82="",N84,N82+N84))</f>
        <v>-1500</v>
      </c>
      <c r="O83" s="101">
        <f>IF(AND(O82="",O84="")=TRUE,"",V83/SUM(V83:X83)*100)</f>
        <v>73.68421052631578</v>
      </c>
      <c r="P83" s="45" t="str">
        <f>IF(AND(L82="",L84="")=TRUE,"",V83&amp;"勝"&amp;W83&amp;"敗"&amp;X83&amp;"引")</f>
        <v>14勝5敗0引</v>
      </c>
      <c r="Q83" s="114"/>
      <c r="S83">
        <v>-1500</v>
      </c>
      <c r="U83" s="95"/>
      <c r="V83" s="95">
        <f>IF(U82=2,V79+1,IF(U82=0,0,V79))</f>
        <v>14</v>
      </c>
      <c r="W83" s="95">
        <f>IF(U82=3,W79+1,IF(U82=0,0,W79))</f>
        <v>5</v>
      </c>
      <c r="X83" s="95">
        <f>IF(U82=1,X79+1,X79)</f>
        <v>0</v>
      </c>
    </row>
    <row r="84" spans="1:24" ht="21" customHeight="1" thickBot="1">
      <c r="A84" s="117"/>
      <c r="B84" s="7"/>
      <c r="C84" s="7"/>
      <c r="D84" s="75">
        <v>0.86875000000000002</v>
      </c>
      <c r="E84" s="17">
        <v>82.984999999999999</v>
      </c>
      <c r="F84" s="79">
        <v>0</v>
      </c>
      <c r="G84" s="69">
        <v>10000</v>
      </c>
      <c r="H84" s="65">
        <v>0.15</v>
      </c>
      <c r="I84" s="22">
        <f>E84+F84</f>
        <v>82.984999999999999</v>
      </c>
      <c r="J84" s="2">
        <f>I84-H84</f>
        <v>82.834999999999994</v>
      </c>
      <c r="K84" s="2">
        <f>I84+H84</f>
        <v>83.135000000000005</v>
      </c>
      <c r="L84" s="53">
        <v>1</v>
      </c>
      <c r="M84" s="48" t="s">
        <v>47</v>
      </c>
      <c r="N84" s="1">
        <f>IF(M84="○",H84*G84,IF(M84="×",-H84*G84,""))</f>
        <v>-1500</v>
      </c>
      <c r="O84" s="101">
        <f>IF(L84&lt;&gt;"",IF(M84="○",100,IF(M84="×",-100,"")),"")</f>
        <v>-100</v>
      </c>
      <c r="P84" s="45" t="str">
        <f>IF(M84="○","勝",IF(M84="×","敗",""))</f>
        <v>敗</v>
      </c>
      <c r="Q84" s="114"/>
      <c r="U84" s="95"/>
      <c r="V84" s="95"/>
      <c r="W84" s="95"/>
      <c r="X84" s="95"/>
    </row>
    <row r="85" spans="1:24" ht="15" customHeight="1">
      <c r="A85" s="9" t="s">
        <v>0</v>
      </c>
      <c r="B85" s="28" t="s">
        <v>40</v>
      </c>
      <c r="C85" s="28" t="s">
        <v>37</v>
      </c>
      <c r="D85" s="61" t="s">
        <v>39</v>
      </c>
      <c r="E85" s="15" t="s">
        <v>41</v>
      </c>
      <c r="F85" s="61" t="s">
        <v>27</v>
      </c>
      <c r="G85" s="51" t="s">
        <v>28</v>
      </c>
      <c r="H85" s="64" t="s">
        <v>43</v>
      </c>
      <c r="I85" s="21" t="s">
        <v>20</v>
      </c>
      <c r="J85" s="31" t="s">
        <v>21</v>
      </c>
      <c r="K85" s="31" t="s">
        <v>22</v>
      </c>
      <c r="L85" s="32" t="s">
        <v>14</v>
      </c>
      <c r="M85" s="36" t="s">
        <v>46</v>
      </c>
      <c r="N85" s="33" t="s">
        <v>16</v>
      </c>
      <c r="O85" s="100" t="s">
        <v>12</v>
      </c>
      <c r="P85" s="34" t="s">
        <v>13</v>
      </c>
      <c r="U85" s="95"/>
      <c r="V85" s="95"/>
      <c r="W85" s="95"/>
      <c r="X85" s="95"/>
    </row>
    <row r="86" spans="1:24" ht="21" customHeight="1">
      <c r="A86" s="4"/>
      <c r="B86" s="3"/>
      <c r="C86" s="3"/>
      <c r="D86" s="74"/>
      <c r="E86" s="16">
        <v>83.304000000000002</v>
      </c>
      <c r="F86" s="79">
        <v>0</v>
      </c>
      <c r="G86" s="68">
        <v>10000</v>
      </c>
      <c r="H86" s="65">
        <v>0.1</v>
      </c>
      <c r="I86" s="19">
        <f>E86+F86</f>
        <v>83.304000000000002</v>
      </c>
      <c r="J86" s="2">
        <f>I86+H86</f>
        <v>83.403999999999996</v>
      </c>
      <c r="K86" s="2">
        <f>I86-H86</f>
        <v>83.204000000000008</v>
      </c>
      <c r="L86" s="47">
        <v>1</v>
      </c>
      <c r="M86" s="47" t="s">
        <v>45</v>
      </c>
      <c r="N86" s="1">
        <v>760</v>
      </c>
      <c r="O86" s="101">
        <f>IF(L86&lt;&gt;"",IF(M86="○",100,IF(M86="×",-100,"")),"")</f>
        <v>100</v>
      </c>
      <c r="P86" s="45" t="str">
        <f>IF(M86="○","勝",IF(M86="×","敗",""))</f>
        <v>勝</v>
      </c>
      <c r="Q86" t="s">
        <v>54</v>
      </c>
      <c r="U86" s="95">
        <f>IF(AND(V86="",W86="")=TRUE,0,IF(AND(V86="勝",W86="敗")=TRUE,1,IF(AND(W86="勝",V86="敗")=TRUE,1,IF(AND(V86="勝",W86="")=TRUE,2,IF(AND(W86="勝",V86="")=TRUE,2,IF(AND(V86="敗",W86="")=TRUE,3,IF(AND(W86="敗",V86="")=TRUE,3,0)))))))</f>
        <v>2</v>
      </c>
      <c r="V86" s="95" t="str">
        <f>IF(L86="","",P86)</f>
        <v>勝</v>
      </c>
      <c r="W86" s="95" t="str">
        <f>IF(L88="","",P88)</f>
        <v/>
      </c>
      <c r="X86" s="95"/>
    </row>
    <row r="87" spans="1:24" ht="15" customHeight="1">
      <c r="A87" s="5">
        <f>A83+1</f>
        <v>20</v>
      </c>
      <c r="B87" s="59">
        <v>40555</v>
      </c>
      <c r="C87" s="60" t="str">
        <f>IF(B87="","",TEXT(B87,"(aaa)"))</f>
        <v>(水)</v>
      </c>
      <c r="D87" s="62" t="s">
        <v>39</v>
      </c>
      <c r="E87" s="11" t="s">
        <v>42</v>
      </c>
      <c r="F87" s="70" t="s">
        <v>27</v>
      </c>
      <c r="G87" s="63" t="s">
        <v>28</v>
      </c>
      <c r="H87" s="66" t="s">
        <v>44</v>
      </c>
      <c r="I87" s="20" t="s">
        <v>19</v>
      </c>
      <c r="J87" s="76" t="s">
        <v>21</v>
      </c>
      <c r="K87" s="76" t="s">
        <v>22</v>
      </c>
      <c r="L87" s="35" t="s">
        <v>14</v>
      </c>
      <c r="M87" s="48"/>
      <c r="N87" s="1">
        <f>IF(N88="",N86,IF(N86="",N88,N86+N88))</f>
        <v>760</v>
      </c>
      <c r="O87" s="101">
        <f>IF(AND(O86="",O88="")=TRUE,"",V87/SUM(V87:X87)*100)</f>
        <v>75</v>
      </c>
      <c r="P87" s="45" t="str">
        <f>IF(AND(L86="",L88="")=TRUE,"",V87&amp;"勝"&amp;W87&amp;"敗"&amp;X87&amp;"引")</f>
        <v>15勝5敗0引</v>
      </c>
      <c r="S87">
        <v>760</v>
      </c>
      <c r="U87" s="95"/>
      <c r="V87" s="95">
        <f>IF(U86=2,V83+1,IF(U86=0,0,V83))</f>
        <v>15</v>
      </c>
      <c r="W87" s="95">
        <f>IF(U86=3,W83+1,IF(U86=0,0,W83))</f>
        <v>5</v>
      </c>
      <c r="X87" s="95">
        <f>IF(U86=1,X83+1,X83)</f>
        <v>0</v>
      </c>
    </row>
    <row r="88" spans="1:24" ht="14.25" thickBot="1">
      <c r="A88" s="6"/>
      <c r="B88" s="7"/>
      <c r="C88" s="7"/>
      <c r="D88" s="75"/>
      <c r="E88" s="17"/>
      <c r="F88" s="79"/>
      <c r="G88" s="69"/>
      <c r="H88" s="65"/>
      <c r="I88" s="22"/>
      <c r="J88" s="2"/>
      <c r="K88" s="2"/>
      <c r="L88" s="53"/>
      <c r="M88" s="48"/>
      <c r="N88" s="1"/>
      <c r="O88" s="101"/>
      <c r="P88" s="45" t="str">
        <f>IF(M88="○","勝",IF(M88="×","敗",""))</f>
        <v/>
      </c>
      <c r="U88" s="95"/>
      <c r="V88" s="95"/>
      <c r="W88" s="95"/>
      <c r="X88" s="95"/>
    </row>
    <row r="89" spans="1:24" ht="21" customHeight="1">
      <c r="A89" s="9" t="s">
        <v>0</v>
      </c>
      <c r="B89" s="28" t="s">
        <v>40</v>
      </c>
      <c r="C89" s="28" t="s">
        <v>37</v>
      </c>
      <c r="D89" s="61" t="s">
        <v>39</v>
      </c>
      <c r="E89" s="15" t="s">
        <v>41</v>
      </c>
      <c r="F89" s="61" t="s">
        <v>27</v>
      </c>
      <c r="G89" s="51" t="s">
        <v>28</v>
      </c>
      <c r="H89" s="64" t="s">
        <v>43</v>
      </c>
      <c r="I89" s="21" t="s">
        <v>20</v>
      </c>
      <c r="J89" s="31" t="s">
        <v>21</v>
      </c>
      <c r="K89" s="31" t="s">
        <v>22</v>
      </c>
      <c r="L89" s="32" t="s">
        <v>14</v>
      </c>
      <c r="M89" s="36" t="s">
        <v>46</v>
      </c>
      <c r="N89" s="33" t="s">
        <v>16</v>
      </c>
      <c r="O89" s="100" t="s">
        <v>12</v>
      </c>
      <c r="P89" s="34" t="s">
        <v>13</v>
      </c>
      <c r="U89" s="95"/>
      <c r="V89" s="95"/>
      <c r="W89" s="95"/>
      <c r="X89" s="95"/>
    </row>
    <row r="90" spans="1:24" ht="21" customHeight="1">
      <c r="A90" s="4"/>
      <c r="B90" s="3"/>
      <c r="C90" s="3"/>
      <c r="D90" s="74">
        <v>0.73125000000000007</v>
      </c>
      <c r="E90" s="16">
        <v>83.138999999999996</v>
      </c>
      <c r="F90" s="79">
        <v>0</v>
      </c>
      <c r="G90" s="68">
        <v>10000</v>
      </c>
      <c r="H90" s="65">
        <v>0.15</v>
      </c>
      <c r="I90" s="19">
        <f>E90+F90</f>
        <v>83.138999999999996</v>
      </c>
      <c r="J90" s="2">
        <f>I90+H90</f>
        <v>83.289000000000001</v>
      </c>
      <c r="K90" s="2">
        <f>I90-H90</f>
        <v>82.98899999999999</v>
      </c>
      <c r="L90" s="47"/>
      <c r="M90" s="47"/>
      <c r="N90" s="1" t="str">
        <f>IF(M90="○",H90*G90,IF(M90="×",-H90*G90,""))</f>
        <v/>
      </c>
      <c r="O90" s="101" t="str">
        <f>IF(L90&lt;&gt;"",IF(M90="○",100,IF(M90="×",-100,"")),"")</f>
        <v/>
      </c>
      <c r="P90" s="45" t="str">
        <f>IF(M90="○","勝",IF(M90="×","敗",""))</f>
        <v/>
      </c>
      <c r="U90" s="95">
        <f>IF(AND(V90="",W90="")=TRUE,0,IF(AND(V90="勝",W90="敗")=TRUE,1,IF(AND(W90="勝",V90="敗")=TRUE,1,IF(AND(V90="勝",W90="")=TRUE,2,IF(AND(W90="勝",V90="")=TRUE,2,IF(AND(V90="敗",W90="")=TRUE,3,IF(AND(W90="敗",V90="")=TRUE,3,0)))))))</f>
        <v>2</v>
      </c>
      <c r="V90" s="95" t="str">
        <f>IF(L90="","",P90)</f>
        <v/>
      </c>
      <c r="W90" s="95" t="str">
        <f>IF(L92="","",P92)</f>
        <v>勝</v>
      </c>
      <c r="X90" s="95"/>
    </row>
    <row r="91" spans="1:24" ht="21" customHeight="1">
      <c r="A91" s="5">
        <f>A87+1</f>
        <v>21</v>
      </c>
      <c r="B91" s="59">
        <v>40556</v>
      </c>
      <c r="C91" s="60" t="str">
        <f>IF(B91="","",TEXT(B91,"(aaa)"))</f>
        <v>(木)</v>
      </c>
      <c r="D91" s="62" t="s">
        <v>39</v>
      </c>
      <c r="E91" s="11" t="s">
        <v>42</v>
      </c>
      <c r="F91" s="70" t="s">
        <v>27</v>
      </c>
      <c r="G91" s="63" t="s">
        <v>28</v>
      </c>
      <c r="H91" s="66" t="s">
        <v>44</v>
      </c>
      <c r="I91" s="20" t="s">
        <v>19</v>
      </c>
      <c r="J91" s="76" t="s">
        <v>21</v>
      </c>
      <c r="K91" s="76" t="s">
        <v>22</v>
      </c>
      <c r="L91" s="35" t="s">
        <v>14</v>
      </c>
      <c r="M91" s="48"/>
      <c r="N91" s="1">
        <f>IF(N92="",N90,IF(N90="",N92,N90+N92))</f>
        <v>1500</v>
      </c>
      <c r="O91" s="101">
        <f>IF(AND(O90="",O92="")=TRUE,"",V91/SUM(V91:X91)*100)</f>
        <v>76.19047619047619</v>
      </c>
      <c r="P91" s="45" t="str">
        <f>IF(AND(L90="",L92="")=TRUE,"",V91&amp;"勝"&amp;W91&amp;"敗"&amp;X91&amp;"引")</f>
        <v>16勝5敗0引</v>
      </c>
      <c r="S91">
        <v>1500</v>
      </c>
      <c r="U91" s="95"/>
      <c r="V91" s="95">
        <f>IF(U90=2,V87+1,IF(U90=0,0,V87))</f>
        <v>16</v>
      </c>
      <c r="W91" s="95">
        <f>IF(U90=3,W87+1,IF(U90=0,0,W87))</f>
        <v>5</v>
      </c>
      <c r="X91" s="95">
        <f>IF(U90=1,X87+1,X87)</f>
        <v>0</v>
      </c>
    </row>
    <row r="92" spans="1:24" ht="21" customHeight="1" thickBot="1">
      <c r="A92" s="6"/>
      <c r="B92" s="7"/>
      <c r="C92" s="7"/>
      <c r="D92" s="75">
        <v>0.81666666666666676</v>
      </c>
      <c r="E92" s="17">
        <v>82.906000000000006</v>
      </c>
      <c r="F92" s="79">
        <v>0</v>
      </c>
      <c r="G92" s="69">
        <v>10000</v>
      </c>
      <c r="H92" s="65">
        <v>0.15</v>
      </c>
      <c r="I92" s="22">
        <f>E92+F92</f>
        <v>82.906000000000006</v>
      </c>
      <c r="J92" s="2">
        <f>I92-H92</f>
        <v>82.756</v>
      </c>
      <c r="K92" s="2">
        <f>I92+H92</f>
        <v>83.056000000000012</v>
      </c>
      <c r="L92" s="53">
        <v>1</v>
      </c>
      <c r="M92" s="48" t="s">
        <v>45</v>
      </c>
      <c r="N92" s="1">
        <f>IF(M92="○",H92*G92,IF(M92="×",-H92*G92,""))</f>
        <v>1500</v>
      </c>
      <c r="O92" s="101">
        <f>IF(L92&lt;&gt;"",IF(M92="○",100,IF(M92="×",-100,"")),"")</f>
        <v>100</v>
      </c>
      <c r="P92" s="45" t="str">
        <f>IF(M92="○","勝",IF(M92="×","敗",""))</f>
        <v>勝</v>
      </c>
      <c r="U92" s="95"/>
      <c r="V92" s="95"/>
      <c r="W92" s="95"/>
      <c r="X92" s="95"/>
    </row>
    <row r="93" spans="1:24" ht="21" customHeight="1">
      <c r="A93" s="9" t="s">
        <v>0</v>
      </c>
      <c r="B93" s="28" t="s">
        <v>40</v>
      </c>
      <c r="C93" s="28" t="s">
        <v>37</v>
      </c>
      <c r="D93" s="61" t="s">
        <v>39</v>
      </c>
      <c r="E93" s="15" t="s">
        <v>41</v>
      </c>
      <c r="F93" s="61" t="s">
        <v>27</v>
      </c>
      <c r="G93" s="51" t="s">
        <v>28</v>
      </c>
      <c r="H93" s="64" t="s">
        <v>43</v>
      </c>
      <c r="I93" s="21" t="s">
        <v>20</v>
      </c>
      <c r="J93" s="31" t="s">
        <v>21</v>
      </c>
      <c r="K93" s="31" t="s">
        <v>22</v>
      </c>
      <c r="L93" s="32" t="s">
        <v>14</v>
      </c>
      <c r="M93" s="36" t="s">
        <v>46</v>
      </c>
      <c r="N93" s="33" t="s">
        <v>16</v>
      </c>
      <c r="O93" s="100" t="s">
        <v>12</v>
      </c>
      <c r="P93" s="34" t="s">
        <v>13</v>
      </c>
      <c r="U93" s="95"/>
      <c r="V93" s="95"/>
      <c r="W93" s="95"/>
      <c r="X93" s="95"/>
    </row>
    <row r="94" spans="1:24" ht="21" customHeight="1">
      <c r="A94" s="4"/>
      <c r="B94" s="3"/>
      <c r="C94" s="3"/>
      <c r="D94" s="74">
        <v>0.80208333333333337</v>
      </c>
      <c r="E94" s="16">
        <v>82.593999999999994</v>
      </c>
      <c r="F94" s="79">
        <v>0</v>
      </c>
      <c r="G94" s="68">
        <v>10000</v>
      </c>
      <c r="H94" s="65">
        <v>0.15</v>
      </c>
      <c r="I94" s="19">
        <f>E94+F94</f>
        <v>82.593999999999994</v>
      </c>
      <c r="J94" s="2">
        <f>I94+H94</f>
        <v>82.744</v>
      </c>
      <c r="K94" s="2">
        <f>I94-H94</f>
        <v>82.443999999999988</v>
      </c>
      <c r="L94" s="47"/>
      <c r="M94" s="47"/>
      <c r="N94" s="1" t="str">
        <f>IF(M94="○",H94*G94,IF(M94="×",-H94*G94,""))</f>
        <v/>
      </c>
      <c r="O94" s="101" t="str">
        <f>IF(L94&lt;&gt;"",IF(M94="○",100,IF(M94="×",-100,"")),"")</f>
        <v/>
      </c>
      <c r="P94" s="45" t="str">
        <f>IF(M94="○","勝",IF(M94="×","敗",""))</f>
        <v/>
      </c>
      <c r="U94" s="95">
        <f>IF(AND(V94="",W94="")=TRUE,0,IF(AND(V94="勝",W94="敗")=TRUE,1,IF(AND(W94="勝",V94="敗")=TRUE,1,IF(AND(V94="勝",W94="")=TRUE,2,IF(AND(W94="勝",V94="")=TRUE,2,IF(AND(V94="敗",W94="")=TRUE,3,IF(AND(W94="敗",V94="")=TRUE,3,0)))))))</f>
        <v>3</v>
      </c>
      <c r="V94" s="95" t="str">
        <f>IF(L94="","",P94)</f>
        <v/>
      </c>
      <c r="W94" s="95" t="str">
        <f>IF(L96="","",P96)</f>
        <v>敗</v>
      </c>
      <c r="X94" s="95"/>
    </row>
    <row r="95" spans="1:24" ht="21" customHeight="1">
      <c r="A95" s="5">
        <f>A91+1</f>
        <v>22</v>
      </c>
      <c r="B95" s="59">
        <v>40561</v>
      </c>
      <c r="C95" s="60" t="str">
        <f>IF(B95="","",TEXT(B95,"(aaa)"))</f>
        <v>(火)</v>
      </c>
      <c r="D95" s="62" t="s">
        <v>39</v>
      </c>
      <c r="E95" s="11" t="s">
        <v>42</v>
      </c>
      <c r="F95" s="70" t="s">
        <v>27</v>
      </c>
      <c r="G95" s="63" t="s">
        <v>28</v>
      </c>
      <c r="H95" s="66" t="s">
        <v>44</v>
      </c>
      <c r="I95" s="20" t="s">
        <v>19</v>
      </c>
      <c r="J95" s="76" t="s">
        <v>21</v>
      </c>
      <c r="K95" s="76" t="s">
        <v>22</v>
      </c>
      <c r="L95" s="35" t="s">
        <v>14</v>
      </c>
      <c r="M95" s="48"/>
      <c r="N95" s="1">
        <v>-1530</v>
      </c>
      <c r="O95" s="101">
        <f>IF(AND(O94="",O96="")=TRUE,"",V95/SUM(V95:X95)*100)</f>
        <v>72.727272727272734</v>
      </c>
      <c r="P95" s="45" t="str">
        <f>IF(AND(L94="",L96="")=TRUE,"",V95&amp;"勝"&amp;W95&amp;"敗"&amp;X95&amp;"引")</f>
        <v>16勝6敗0引</v>
      </c>
      <c r="S95">
        <v>-1530</v>
      </c>
      <c r="U95" s="95"/>
      <c r="V95" s="95">
        <f>IF(U94=2,V91+1,IF(U94=0,0,V91))</f>
        <v>16</v>
      </c>
      <c r="W95" s="95">
        <f>IF(U94=3,W91+1,IF(U94=0,0,W91))</f>
        <v>6</v>
      </c>
      <c r="X95" s="95">
        <f>IF(U94=1,X91+1,X91)</f>
        <v>0</v>
      </c>
    </row>
    <row r="96" spans="1:24" ht="21" customHeight="1" thickBot="1">
      <c r="A96" s="6"/>
      <c r="B96" s="7"/>
      <c r="C96" s="7"/>
      <c r="D96" s="75">
        <v>0.76458333333333339</v>
      </c>
      <c r="E96" s="17">
        <v>82.367999999999995</v>
      </c>
      <c r="F96" s="79">
        <v>0</v>
      </c>
      <c r="G96" s="69">
        <v>10000</v>
      </c>
      <c r="H96" s="65">
        <v>0.15</v>
      </c>
      <c r="I96" s="22">
        <f>E96+F96</f>
        <v>82.367999999999995</v>
      </c>
      <c r="J96" s="2">
        <f>I96-H96</f>
        <v>82.217999999999989</v>
      </c>
      <c r="K96" s="2">
        <f>I96+H96</f>
        <v>82.518000000000001</v>
      </c>
      <c r="L96" s="53">
        <v>1</v>
      </c>
      <c r="M96" s="48" t="s">
        <v>47</v>
      </c>
      <c r="N96" s="1">
        <v>-1530</v>
      </c>
      <c r="O96" s="101">
        <f>IF(L96&lt;&gt;"",IF(M96="○",100,IF(M96="×",-100,"")),"")</f>
        <v>-100</v>
      </c>
      <c r="P96" s="45" t="str">
        <f>IF(M96="○","勝",IF(M96="×","敗",""))</f>
        <v>敗</v>
      </c>
      <c r="U96" s="95"/>
      <c r="V96" s="95"/>
      <c r="W96" s="95"/>
      <c r="X96" s="95"/>
    </row>
    <row r="97" spans="1:24" ht="21" customHeight="1">
      <c r="A97" s="9" t="s">
        <v>0</v>
      </c>
      <c r="B97" s="28" t="s">
        <v>40</v>
      </c>
      <c r="C97" s="28" t="s">
        <v>37</v>
      </c>
      <c r="D97" s="61" t="s">
        <v>39</v>
      </c>
      <c r="E97" s="15" t="s">
        <v>41</v>
      </c>
      <c r="F97" s="61" t="s">
        <v>27</v>
      </c>
      <c r="G97" s="51" t="s">
        <v>28</v>
      </c>
      <c r="H97" s="64" t="s">
        <v>43</v>
      </c>
      <c r="I97" s="21" t="s">
        <v>20</v>
      </c>
      <c r="J97" s="31" t="s">
        <v>21</v>
      </c>
      <c r="K97" s="31" t="s">
        <v>22</v>
      </c>
      <c r="L97" s="32" t="s">
        <v>14</v>
      </c>
      <c r="M97" s="36" t="s">
        <v>46</v>
      </c>
      <c r="N97" s="33" t="s">
        <v>16</v>
      </c>
      <c r="O97" s="100" t="s">
        <v>12</v>
      </c>
      <c r="P97" s="34" t="s">
        <v>13</v>
      </c>
      <c r="U97" s="95"/>
      <c r="V97" s="95"/>
      <c r="W97" s="95"/>
      <c r="X97" s="95"/>
    </row>
    <row r="98" spans="1:24" ht="21" customHeight="1">
      <c r="A98" s="4"/>
      <c r="B98" s="3"/>
      <c r="C98" s="3"/>
      <c r="D98" s="74">
        <v>0.87013888888888891</v>
      </c>
      <c r="E98" s="16">
        <v>82.245000000000005</v>
      </c>
      <c r="F98" s="79">
        <v>0</v>
      </c>
      <c r="G98" s="68">
        <v>10000</v>
      </c>
      <c r="H98" s="65">
        <v>0.15</v>
      </c>
      <c r="I98" s="19">
        <f>E98+F98</f>
        <v>82.245000000000005</v>
      </c>
      <c r="J98" s="2">
        <f>I98+H98</f>
        <v>82.39500000000001</v>
      </c>
      <c r="K98" s="2">
        <f>I98-H98</f>
        <v>82.094999999999999</v>
      </c>
      <c r="L98" s="47">
        <v>1</v>
      </c>
      <c r="M98" s="47" t="s">
        <v>45</v>
      </c>
      <c r="N98" s="1">
        <v>1490</v>
      </c>
      <c r="O98" s="101">
        <f>IF(L98&lt;&gt;"",IF(M98="○",100,IF(M98="×",-100,"")),"")</f>
        <v>100</v>
      </c>
      <c r="P98" s="45" t="str">
        <f>IF(M98="○","勝",IF(M98="×","敗",""))</f>
        <v>勝</v>
      </c>
      <c r="U98" s="95">
        <f>IF(AND(V98="",W98="")=TRUE,0,IF(AND(V98="勝",W98="敗")=TRUE,1,IF(AND(W98="勝",V98="敗")=TRUE,1,IF(AND(V98="勝",W98="")=TRUE,2,IF(AND(W98="勝",V98="")=TRUE,2,IF(AND(V98="敗",W98="")=TRUE,3,IF(AND(W98="敗",V98="")=TRUE,3,0)))))))</f>
        <v>2</v>
      </c>
      <c r="V98" s="95" t="str">
        <f>IF(L98="","",P98)</f>
        <v>勝</v>
      </c>
      <c r="W98" s="95" t="str">
        <f>IF(L100="","",P100)</f>
        <v/>
      </c>
      <c r="X98" s="95"/>
    </row>
    <row r="99" spans="1:24" ht="21" customHeight="1">
      <c r="A99" s="5">
        <f>A95+1</f>
        <v>23</v>
      </c>
      <c r="B99" s="59">
        <v>40563</v>
      </c>
      <c r="C99" s="60" t="str">
        <f>IF(B99="","",TEXT(B99,"(aaa)"))</f>
        <v>(木)</v>
      </c>
      <c r="D99" s="62" t="s">
        <v>39</v>
      </c>
      <c r="E99" s="11" t="s">
        <v>42</v>
      </c>
      <c r="F99" s="70" t="s">
        <v>27</v>
      </c>
      <c r="G99" s="63" t="s">
        <v>28</v>
      </c>
      <c r="H99" s="66" t="s">
        <v>44</v>
      </c>
      <c r="I99" s="20" t="s">
        <v>19</v>
      </c>
      <c r="J99" s="76" t="s">
        <v>21</v>
      </c>
      <c r="K99" s="76" t="s">
        <v>22</v>
      </c>
      <c r="L99" s="35" t="s">
        <v>14</v>
      </c>
      <c r="M99" s="48"/>
      <c r="N99" s="1">
        <f>IF(N100="",N98,IF(N98="",N100,N98+N100))</f>
        <v>1490</v>
      </c>
      <c r="O99" s="101">
        <f>IF(AND(O98="",O100="")=TRUE,"",V99/SUM(V99:X99)*100)</f>
        <v>73.91304347826086</v>
      </c>
      <c r="P99" s="45" t="str">
        <f>IF(AND(L98="",L100="")=TRUE,"",V99&amp;"勝"&amp;W99&amp;"敗"&amp;X99&amp;"引")</f>
        <v>17勝6敗0引</v>
      </c>
      <c r="S99">
        <v>1490</v>
      </c>
      <c r="U99" s="95"/>
      <c r="V99" s="95">
        <f>IF(U98=2,V95+1,IF(U98=0,0,V95))</f>
        <v>17</v>
      </c>
      <c r="W99" s="95">
        <f>IF(U98=3,W95+1,IF(U98=0,0,W95))</f>
        <v>6</v>
      </c>
      <c r="X99" s="95">
        <f>IF(U98=1,X95+1,X95)</f>
        <v>0</v>
      </c>
    </row>
    <row r="100" spans="1:24" ht="21" customHeight="1" thickBot="1">
      <c r="A100" s="6"/>
      <c r="B100" s="7"/>
      <c r="C100" s="7"/>
      <c r="D100" s="75">
        <v>0.65625</v>
      </c>
      <c r="E100" s="17">
        <v>82.055999999999997</v>
      </c>
      <c r="F100" s="79">
        <v>0</v>
      </c>
      <c r="G100" s="69">
        <v>10000</v>
      </c>
      <c r="H100" s="65">
        <v>0.15</v>
      </c>
      <c r="I100" s="22">
        <f>E100+F100</f>
        <v>82.055999999999997</v>
      </c>
      <c r="J100" s="2">
        <f>I100-H100</f>
        <v>81.905999999999992</v>
      </c>
      <c r="K100" s="2">
        <f>I100+H100</f>
        <v>82.206000000000003</v>
      </c>
      <c r="L100" s="53"/>
      <c r="M100" s="48"/>
      <c r="N100" s="1" t="str">
        <f>IF(M100="○",H100*G100,IF(M100="×",-H100*G100,""))</f>
        <v/>
      </c>
      <c r="O100" s="101" t="str">
        <f>IF(L100&lt;&gt;"",IF(M100="○",100,IF(M100="×",-100,"")),"")</f>
        <v/>
      </c>
      <c r="P100" s="45" t="str">
        <f>IF(M100="○","勝",IF(M100="×","敗",""))</f>
        <v/>
      </c>
      <c r="U100" s="95"/>
      <c r="V100" s="95"/>
      <c r="W100" s="95"/>
      <c r="X100" s="95"/>
    </row>
    <row r="101" spans="1:24" ht="21" customHeight="1">
      <c r="A101" s="9" t="s">
        <v>0</v>
      </c>
      <c r="B101" s="28" t="s">
        <v>40</v>
      </c>
      <c r="C101" s="28" t="s">
        <v>37</v>
      </c>
      <c r="D101" s="61" t="s">
        <v>39</v>
      </c>
      <c r="E101" s="15" t="s">
        <v>41</v>
      </c>
      <c r="F101" s="61" t="s">
        <v>27</v>
      </c>
      <c r="G101" s="51" t="s">
        <v>28</v>
      </c>
      <c r="H101" s="64" t="s">
        <v>43</v>
      </c>
      <c r="I101" s="21" t="s">
        <v>20</v>
      </c>
      <c r="J101" s="31" t="s">
        <v>21</v>
      </c>
      <c r="K101" s="31" t="s">
        <v>22</v>
      </c>
      <c r="L101" s="32" t="s">
        <v>14</v>
      </c>
      <c r="M101" s="36" t="s">
        <v>46</v>
      </c>
      <c r="N101" s="33" t="s">
        <v>16</v>
      </c>
      <c r="O101" s="100" t="s">
        <v>12</v>
      </c>
      <c r="P101" s="34" t="s">
        <v>13</v>
      </c>
      <c r="Q101" s="113" t="s">
        <v>53</v>
      </c>
      <c r="U101" s="95"/>
      <c r="V101" s="95"/>
      <c r="W101" s="95"/>
      <c r="X101" s="95"/>
    </row>
    <row r="102" spans="1:24" ht="21" customHeight="1">
      <c r="A102" s="115"/>
      <c r="B102" s="3"/>
      <c r="C102" s="3"/>
      <c r="D102" s="74">
        <v>0.77500000000000002</v>
      </c>
      <c r="E102" s="16">
        <v>82.525999999999996</v>
      </c>
      <c r="F102" s="79">
        <v>0</v>
      </c>
      <c r="G102" s="68">
        <v>10000</v>
      </c>
      <c r="H102" s="65">
        <v>0.15</v>
      </c>
      <c r="I102" s="19">
        <f>E102+F102</f>
        <v>82.525999999999996</v>
      </c>
      <c r="J102" s="2">
        <f>I102+H102</f>
        <v>82.676000000000002</v>
      </c>
      <c r="K102" s="2">
        <f>I102-H102</f>
        <v>82.375999999999991</v>
      </c>
      <c r="L102" s="47">
        <v>1</v>
      </c>
      <c r="M102" s="47" t="s">
        <v>47</v>
      </c>
      <c r="N102" s="1">
        <v>-1610</v>
      </c>
      <c r="O102" s="101">
        <f>IF(L102&lt;&gt;"",IF(M102="○",100,IF(M102="×",-100,"")),"")</f>
        <v>-100</v>
      </c>
      <c r="P102" s="45" t="str">
        <f>IF(M102="○","勝",IF(M102="×","敗",""))</f>
        <v>敗</v>
      </c>
      <c r="Q102" s="114"/>
      <c r="S102">
        <v>-1610</v>
      </c>
      <c r="U102" s="95">
        <f>IF(AND(V102="",W102="")=TRUE,0,IF(AND(V102="勝",W102="敗")=TRUE,1,IF(AND(W102="勝",V102="敗")=TRUE,1,IF(AND(V102="勝",W102="")=TRUE,2,IF(AND(W102="勝",V102="")=TRUE,2,IF(AND(V102="敗",W102="")=TRUE,3,IF(AND(W102="敗",V102="")=TRUE,3,0)))))))</f>
        <v>3</v>
      </c>
      <c r="V102" s="95" t="str">
        <f>IF(L102="","",P102)</f>
        <v>敗</v>
      </c>
      <c r="W102" s="95" t="str">
        <f>IF(L104="","",P104)</f>
        <v/>
      </c>
      <c r="X102" s="95"/>
    </row>
    <row r="103" spans="1:24" ht="21" customHeight="1">
      <c r="A103" s="116">
        <f>A99+1</f>
        <v>24</v>
      </c>
      <c r="B103" s="59">
        <v>40568</v>
      </c>
      <c r="C103" s="60" t="str">
        <f>IF(B103="","",TEXT(B103,"(aaa)"))</f>
        <v>(火)</v>
      </c>
      <c r="D103" s="62" t="s">
        <v>39</v>
      </c>
      <c r="E103" s="11" t="s">
        <v>42</v>
      </c>
      <c r="F103" s="70" t="s">
        <v>27</v>
      </c>
      <c r="G103" s="63" t="s">
        <v>28</v>
      </c>
      <c r="H103" s="66" t="s">
        <v>44</v>
      </c>
      <c r="I103" s="20" t="s">
        <v>19</v>
      </c>
      <c r="J103" s="76" t="s">
        <v>21</v>
      </c>
      <c r="K103" s="76" t="s">
        <v>22</v>
      </c>
      <c r="L103" s="35" t="s">
        <v>14</v>
      </c>
      <c r="M103" s="48"/>
      <c r="N103" s="1">
        <f>IF(N104="",N102,IF(N102="",N104,N102+N104))</f>
        <v>-1610</v>
      </c>
      <c r="O103" s="101">
        <f>IF(AND(O102="",O104="")=TRUE,"",V103/SUM(V103:X103)*100)</f>
        <v>70.833333333333343</v>
      </c>
      <c r="P103" s="45" t="str">
        <f>IF(AND(L102="",L104="")=TRUE,"",V103&amp;"勝"&amp;W103&amp;"敗"&amp;X103&amp;"引")</f>
        <v>17勝7敗0引</v>
      </c>
      <c r="Q103" s="114"/>
      <c r="U103" s="95"/>
      <c r="V103" s="95">
        <f>IF(U102=2,V99+1,IF(U102=0,0,V99))</f>
        <v>17</v>
      </c>
      <c r="W103" s="95">
        <f>IF(U102=3,W99+1,IF(U102=0,0,W99))</f>
        <v>7</v>
      </c>
      <c r="X103" s="95">
        <f>IF(U102=1,X99+1,X99)</f>
        <v>0</v>
      </c>
    </row>
    <row r="104" spans="1:24" ht="21" customHeight="1" thickBot="1">
      <c r="A104" s="117"/>
      <c r="B104" s="7"/>
      <c r="C104" s="7"/>
      <c r="D104" s="75"/>
      <c r="E104" s="17"/>
      <c r="F104" s="79"/>
      <c r="G104" s="69"/>
      <c r="H104" s="65"/>
      <c r="I104" s="22"/>
      <c r="J104" s="2"/>
      <c r="K104" s="2"/>
      <c r="L104" s="53"/>
      <c r="M104" s="48"/>
      <c r="N104" s="1" t="str">
        <f>IF(M104="○",H104*G104,IF(M104="×",-H104*G104,""))</f>
        <v/>
      </c>
      <c r="O104" s="101" t="str">
        <f>IF(L104&lt;&gt;"",IF(M104="○",100,IF(M104="×",-100,"")),"")</f>
        <v/>
      </c>
      <c r="P104" s="45" t="str">
        <f>IF(M104="○","勝",IF(M104="×","敗",""))</f>
        <v/>
      </c>
      <c r="Q104" s="114"/>
      <c r="U104" s="95"/>
      <c r="V104" s="95"/>
      <c r="W104" s="95"/>
      <c r="X104" s="95"/>
    </row>
    <row r="105" spans="1:24" ht="21" customHeight="1">
      <c r="A105" s="9" t="s">
        <v>0</v>
      </c>
      <c r="B105" s="28" t="s">
        <v>40</v>
      </c>
      <c r="C105" s="28" t="s">
        <v>37</v>
      </c>
      <c r="D105" s="61" t="s">
        <v>39</v>
      </c>
      <c r="E105" s="15" t="s">
        <v>41</v>
      </c>
      <c r="F105" s="61" t="s">
        <v>27</v>
      </c>
      <c r="G105" s="51" t="s">
        <v>28</v>
      </c>
      <c r="H105" s="64" t="s">
        <v>43</v>
      </c>
      <c r="I105" s="21" t="s">
        <v>20</v>
      </c>
      <c r="J105" s="31" t="s">
        <v>21</v>
      </c>
      <c r="K105" s="31" t="s">
        <v>22</v>
      </c>
      <c r="L105" s="32" t="s">
        <v>14</v>
      </c>
      <c r="M105" s="36" t="s">
        <v>46</v>
      </c>
      <c r="N105" s="33" t="s">
        <v>16</v>
      </c>
      <c r="O105" s="100" t="s">
        <v>12</v>
      </c>
      <c r="P105" s="34" t="s">
        <v>13</v>
      </c>
      <c r="Q105" s="113"/>
      <c r="U105" s="95"/>
      <c r="V105" s="95"/>
      <c r="W105" s="95"/>
      <c r="X105" s="95"/>
    </row>
    <row r="106" spans="1:24" ht="21" customHeight="1">
      <c r="A106" s="115"/>
      <c r="B106" s="3"/>
      <c r="C106" s="3"/>
      <c r="D106" s="74"/>
      <c r="E106" s="16"/>
      <c r="F106" s="79"/>
      <c r="G106" s="68"/>
      <c r="H106" s="65"/>
      <c r="I106" s="19"/>
      <c r="J106" s="2"/>
      <c r="K106" s="2"/>
      <c r="L106" s="47"/>
      <c r="M106" s="47"/>
      <c r="N106" s="1" t="str">
        <f>IF(M106="○",H106*G106,IF(M106="×",-H106*G106,""))</f>
        <v/>
      </c>
      <c r="O106" s="101" t="str">
        <f>IF(L106&lt;&gt;"",IF(M106="○",100,IF(M106="×",-100,"")),"")</f>
        <v/>
      </c>
      <c r="P106" s="45" t="str">
        <f>IF(M106="○","勝",IF(M106="×","敗",""))</f>
        <v/>
      </c>
      <c r="Q106" s="114"/>
      <c r="U106" s="95">
        <f>IF(AND(V106="",W106="")=TRUE,0,IF(AND(V106="勝",W106="敗")=TRUE,1,IF(AND(W106="勝",V106="敗")=TRUE,1,IF(AND(V106="勝",W106="")=TRUE,2,IF(AND(W106="勝",V106="")=TRUE,2,IF(AND(V106="敗",W106="")=TRUE,3,IF(AND(W106="敗",V106="")=TRUE,3,0)))))))</f>
        <v>2</v>
      </c>
      <c r="V106" s="95" t="str">
        <f>IF(L106="","",P106)</f>
        <v/>
      </c>
      <c r="W106" s="95" t="str">
        <f>IF(L108="","",P108)</f>
        <v>勝</v>
      </c>
      <c r="X106" s="95"/>
    </row>
    <row r="107" spans="1:24" ht="21" customHeight="1">
      <c r="A107" s="116">
        <f>A103+1</f>
        <v>25</v>
      </c>
      <c r="B107" s="59">
        <v>40568</v>
      </c>
      <c r="C107" s="60" t="str">
        <f>IF(B107="","",TEXT(B107,"(aaa)"))</f>
        <v>(火)</v>
      </c>
      <c r="D107" s="62" t="s">
        <v>39</v>
      </c>
      <c r="E107" s="11" t="s">
        <v>55</v>
      </c>
      <c r="F107" s="70" t="s">
        <v>27</v>
      </c>
      <c r="G107" s="63" t="s">
        <v>28</v>
      </c>
      <c r="H107" s="66" t="s">
        <v>44</v>
      </c>
      <c r="I107" s="20" t="s">
        <v>19</v>
      </c>
      <c r="J107" s="76" t="s">
        <v>21</v>
      </c>
      <c r="K107" s="76" t="s">
        <v>22</v>
      </c>
      <c r="L107" s="35" t="s">
        <v>14</v>
      </c>
      <c r="M107" s="48"/>
      <c r="N107" s="1">
        <v>1450</v>
      </c>
      <c r="O107" s="101">
        <f>IF(AND(O106="",O108="")=TRUE,"",V107/SUM(V107:X107)*100)</f>
        <v>72</v>
      </c>
      <c r="P107" s="45" t="str">
        <f>IF(AND(L106="",L108="")=TRUE,"",V107&amp;"勝"&amp;W107&amp;"敗"&amp;X107&amp;"引")</f>
        <v>18勝7敗0引</v>
      </c>
      <c r="Q107" s="114"/>
      <c r="S107">
        <v>1450</v>
      </c>
      <c r="U107" s="95"/>
      <c r="V107" s="95">
        <f>IF(U106=2,V103+1,IF(U106=0,0,V103))</f>
        <v>18</v>
      </c>
      <c r="W107" s="95">
        <f>IF(U106=3,W103+1,IF(U106=0,0,W103))</f>
        <v>7</v>
      </c>
      <c r="X107" s="95">
        <f>IF(U106=1,X103+1,X103)</f>
        <v>0</v>
      </c>
    </row>
    <row r="108" spans="1:24" ht="21" customHeight="1" thickBot="1">
      <c r="A108" s="117"/>
      <c r="B108" s="7"/>
      <c r="C108" s="7"/>
      <c r="D108" s="75">
        <v>0.85833333333333339</v>
      </c>
      <c r="E108" s="17">
        <v>82.260999999999996</v>
      </c>
      <c r="F108" s="80">
        <v>0</v>
      </c>
      <c r="G108" s="105">
        <v>10000</v>
      </c>
      <c r="H108" s="67">
        <v>0.15</v>
      </c>
      <c r="I108" s="22">
        <v>82.260999999999996</v>
      </c>
      <c r="J108" s="57">
        <v>82.11099999999999</v>
      </c>
      <c r="K108" s="57">
        <v>82.411000000000001</v>
      </c>
      <c r="L108" s="53">
        <v>1</v>
      </c>
      <c r="M108" s="53" t="s">
        <v>45</v>
      </c>
      <c r="N108" s="8">
        <v>1450</v>
      </c>
      <c r="O108" s="103">
        <f>IF(L108&lt;&gt;"",IF(M108="○",100,IF(M108="×",-100,"")),"")</f>
        <v>100</v>
      </c>
      <c r="P108" s="54" t="str">
        <f>IF(M108="○","勝",IF(M108="×","敗",""))</f>
        <v>勝</v>
      </c>
      <c r="Q108" s="114"/>
      <c r="U108" s="95"/>
      <c r="V108" s="95"/>
      <c r="W108" s="95"/>
      <c r="X108" s="95"/>
    </row>
    <row r="109" spans="1:24" ht="21" customHeight="1">
      <c r="A109" s="9" t="s">
        <v>0</v>
      </c>
      <c r="B109" s="28" t="s">
        <v>40</v>
      </c>
      <c r="C109" s="28" t="s">
        <v>37</v>
      </c>
      <c r="D109" s="61" t="s">
        <v>39</v>
      </c>
      <c r="E109" s="15" t="s">
        <v>41</v>
      </c>
      <c r="F109" s="61" t="s">
        <v>27</v>
      </c>
      <c r="G109" s="51" t="s">
        <v>28</v>
      </c>
      <c r="H109" s="64" t="s">
        <v>43</v>
      </c>
      <c r="I109" s="21" t="s">
        <v>20</v>
      </c>
      <c r="J109" s="31" t="s">
        <v>21</v>
      </c>
      <c r="K109" s="31" t="s">
        <v>22</v>
      </c>
      <c r="L109" s="32" t="s">
        <v>14</v>
      </c>
      <c r="M109" s="36" t="s">
        <v>46</v>
      </c>
      <c r="N109" s="33" t="s">
        <v>16</v>
      </c>
      <c r="O109" s="100" t="s">
        <v>12</v>
      </c>
      <c r="P109" s="34" t="s">
        <v>13</v>
      </c>
      <c r="Q109" s="143" t="s">
        <v>88</v>
      </c>
      <c r="U109" s="95"/>
      <c r="V109" s="95"/>
      <c r="W109" s="95"/>
      <c r="X109" s="95"/>
    </row>
    <row r="110" spans="1:24" ht="21" customHeight="1">
      <c r="A110" s="4"/>
      <c r="B110" s="3"/>
      <c r="C110" s="3"/>
      <c r="D110" s="74">
        <v>0.73333333333333339</v>
      </c>
      <c r="E110" s="16">
        <v>81.929000000000002</v>
      </c>
      <c r="F110" s="79">
        <v>0</v>
      </c>
      <c r="G110" s="68">
        <v>10000</v>
      </c>
      <c r="H110" s="65">
        <v>0.15</v>
      </c>
      <c r="I110" s="19">
        <f>E110+F110</f>
        <v>81.929000000000002</v>
      </c>
      <c r="J110" s="2">
        <f>I110+H110</f>
        <v>82.079000000000008</v>
      </c>
      <c r="K110" s="2">
        <f>I110-H110</f>
        <v>81.778999999999996</v>
      </c>
      <c r="L110" s="47"/>
      <c r="M110" s="47"/>
      <c r="N110" s="1"/>
      <c r="O110" s="101" t="str">
        <f>IF(L110&lt;&gt;"",IF(M110="○",100,IF(M110="×",-100,"")),"")</f>
        <v/>
      </c>
      <c r="P110" s="45" t="str">
        <f>IF(M110="○","勝",IF(M110="×","敗",""))</f>
        <v/>
      </c>
      <c r="U110" s="95">
        <f>IF(AND(V110="",W110="")=TRUE,0,IF(AND(V110="勝",W110="敗")=TRUE,1,IF(AND(W110="勝",V110="敗")=TRUE,1,IF(AND(V110="勝",W110="")=TRUE,2,IF(AND(W110="勝",V110="")=TRUE,2,IF(AND(V110="敗",W110="")=TRUE,3,IF(AND(W110="敗",V110="")=TRUE,3,0)))))))</f>
        <v>2</v>
      </c>
      <c r="V110" s="95" t="str">
        <f>IF(L110="","",P110)</f>
        <v/>
      </c>
      <c r="W110" s="95" t="str">
        <f>IF(L112="","",P112)</f>
        <v>勝</v>
      </c>
      <c r="X110" s="95"/>
    </row>
    <row r="111" spans="1:24" ht="21" customHeight="1">
      <c r="A111" s="5">
        <f>A107+1</f>
        <v>26</v>
      </c>
      <c r="B111" s="59">
        <v>40575</v>
      </c>
      <c r="C111" s="60" t="str">
        <f>IF(B111="","",TEXT(B111,"(aaa)"))</f>
        <v>(火)</v>
      </c>
      <c r="D111" s="62" t="s">
        <v>39</v>
      </c>
      <c r="E111" s="11" t="s">
        <v>42</v>
      </c>
      <c r="F111" s="70" t="s">
        <v>27</v>
      </c>
      <c r="G111" s="63" t="s">
        <v>28</v>
      </c>
      <c r="H111" s="66" t="s">
        <v>44</v>
      </c>
      <c r="I111" s="20" t="s">
        <v>19</v>
      </c>
      <c r="J111" s="76" t="s">
        <v>21</v>
      </c>
      <c r="K111" s="76" t="s">
        <v>22</v>
      </c>
      <c r="L111" s="35" t="s">
        <v>14</v>
      </c>
      <c r="M111" s="48"/>
      <c r="N111" s="1"/>
      <c r="O111" s="101">
        <f>IF(AND(O110="",O112="")=TRUE,"",V111/SUM(V111:X111)*100)</f>
        <v>73.076923076923066</v>
      </c>
      <c r="P111" s="45" t="str">
        <f>IF(AND(L110="",L112="")=TRUE,"",V111&amp;"勝"&amp;W111&amp;"敗"&amp;X111&amp;"引")</f>
        <v>19勝7敗0引</v>
      </c>
      <c r="S111">
        <v>600</v>
      </c>
      <c r="U111" s="95"/>
      <c r="V111" s="95">
        <f>IF(U110=2,V107+1,IF(U110=0,0,V107))</f>
        <v>19</v>
      </c>
      <c r="W111" s="95">
        <f>IF(U110=3,W107+1,IF(U110=0,0,W107))</f>
        <v>7</v>
      </c>
      <c r="X111" s="95">
        <f>IF(U110=1,X107+1,X107)</f>
        <v>0</v>
      </c>
    </row>
    <row r="112" spans="1:24" ht="21" customHeight="1" thickBot="1">
      <c r="A112" s="6"/>
      <c r="B112" s="7"/>
      <c r="C112" s="7"/>
      <c r="D112" s="75">
        <v>0.85</v>
      </c>
      <c r="E112" s="17">
        <v>81.468999999999994</v>
      </c>
      <c r="F112" s="80">
        <v>0</v>
      </c>
      <c r="G112" s="105">
        <v>10000</v>
      </c>
      <c r="H112" s="67">
        <v>0.15</v>
      </c>
      <c r="I112" s="22">
        <f>E112+F112</f>
        <v>81.468999999999994</v>
      </c>
      <c r="J112" s="57">
        <f>I112-H112</f>
        <v>81.318999999999988</v>
      </c>
      <c r="K112" s="57">
        <f>I112+H112</f>
        <v>81.619</v>
      </c>
      <c r="L112" s="53">
        <v>1</v>
      </c>
      <c r="M112" s="53" t="s">
        <v>45</v>
      </c>
      <c r="N112" s="8">
        <v>600</v>
      </c>
      <c r="O112" s="103">
        <f>IF(L112&lt;&gt;"",IF(M112="○",100,IF(M112="×",-100,"")),"")</f>
        <v>100</v>
      </c>
      <c r="P112" s="54" t="str">
        <f>IF(M112="○","勝",IF(M112="×","敗",""))</f>
        <v>勝</v>
      </c>
      <c r="Q112" t="s">
        <v>54</v>
      </c>
      <c r="U112" s="95"/>
      <c r="V112" s="95"/>
      <c r="W112" s="95"/>
      <c r="X112" s="95"/>
    </row>
    <row r="113" spans="1:24" ht="21" customHeight="1">
      <c r="A113" s="9" t="s">
        <v>0</v>
      </c>
      <c r="B113" s="28" t="s">
        <v>40</v>
      </c>
      <c r="C113" s="28" t="s">
        <v>37</v>
      </c>
      <c r="D113" s="61" t="s">
        <v>39</v>
      </c>
      <c r="E113" s="15" t="s">
        <v>41</v>
      </c>
      <c r="F113" s="61" t="s">
        <v>27</v>
      </c>
      <c r="G113" s="51" t="s">
        <v>28</v>
      </c>
      <c r="H113" s="64" t="s">
        <v>43</v>
      </c>
      <c r="I113" s="21" t="s">
        <v>20</v>
      </c>
      <c r="J113" s="31" t="s">
        <v>21</v>
      </c>
      <c r="K113" s="31" t="s">
        <v>22</v>
      </c>
      <c r="L113" s="32" t="s">
        <v>14</v>
      </c>
      <c r="M113" s="36" t="s">
        <v>46</v>
      </c>
      <c r="N113" s="33" t="s">
        <v>16</v>
      </c>
      <c r="O113" s="100" t="s">
        <v>12</v>
      </c>
      <c r="P113" s="34" t="s">
        <v>13</v>
      </c>
      <c r="U113" s="95"/>
      <c r="V113" s="95"/>
      <c r="W113" s="95"/>
      <c r="X113" s="95"/>
    </row>
    <row r="114" spans="1:24" ht="21" customHeight="1">
      <c r="A114" s="4"/>
      <c r="B114" s="3"/>
      <c r="C114" s="3"/>
      <c r="D114" s="74">
        <v>0.85</v>
      </c>
      <c r="E114" s="16">
        <v>81.768000000000001</v>
      </c>
      <c r="F114" s="79">
        <v>0</v>
      </c>
      <c r="G114" s="68">
        <v>10000</v>
      </c>
      <c r="H114" s="65">
        <v>0.15</v>
      </c>
      <c r="I114" s="19">
        <f>E114+F114</f>
        <v>81.768000000000001</v>
      </c>
      <c r="J114" s="2">
        <f>I114+H114</f>
        <v>81.918000000000006</v>
      </c>
      <c r="K114" s="2">
        <f>I114-H114</f>
        <v>81.617999999999995</v>
      </c>
      <c r="L114" s="47">
        <v>1</v>
      </c>
      <c r="M114" s="47" t="s">
        <v>45</v>
      </c>
      <c r="N114" s="1">
        <v>1460</v>
      </c>
      <c r="O114" s="101">
        <f>IF(L114&lt;&gt;"",IF(M114="○",100,IF(M114="×",-100,"")),"")</f>
        <v>100</v>
      </c>
      <c r="P114" s="45" t="str">
        <f>IF(M114="○","勝",IF(M114="×","敗",""))</f>
        <v>勝</v>
      </c>
      <c r="Q114" s="118" t="s">
        <v>73</v>
      </c>
      <c r="R114" s="119"/>
      <c r="S114" s="119"/>
      <c r="U114" s="95">
        <f>IF(AND(V114="",W114="")=TRUE,0,IF(AND(V114="勝",W114="敗")=TRUE,1,IF(AND(W114="勝",V114="敗")=TRUE,1,IF(AND(V114="勝",W114="")=TRUE,2,IF(AND(W114="勝",V114="")=TRUE,2,IF(AND(V114="敗",W114="")=TRUE,3,IF(AND(W114="敗",V114="")=TRUE,3,0)))))))</f>
        <v>2</v>
      </c>
      <c r="V114" s="95" t="str">
        <f>IF(L114="","",P114)</f>
        <v>勝</v>
      </c>
      <c r="W114" s="95" t="str">
        <f>IF(L116="","",P116)</f>
        <v/>
      </c>
      <c r="X114" s="95"/>
    </row>
    <row r="115" spans="1:24" ht="21" customHeight="1">
      <c r="A115" s="5">
        <f>A111+1</f>
        <v>27</v>
      </c>
      <c r="B115" s="59">
        <v>40577</v>
      </c>
      <c r="C115" s="60" t="str">
        <f>IF(B115="","",TEXT(B115,"(aaa)"))</f>
        <v>(木)</v>
      </c>
      <c r="D115" s="62" t="s">
        <v>39</v>
      </c>
      <c r="E115" s="11" t="s">
        <v>42</v>
      </c>
      <c r="F115" s="70" t="s">
        <v>27</v>
      </c>
      <c r="G115" s="63" t="s">
        <v>28</v>
      </c>
      <c r="H115" s="66" t="s">
        <v>44</v>
      </c>
      <c r="I115" s="20" t="s">
        <v>19</v>
      </c>
      <c r="J115" s="76" t="s">
        <v>21</v>
      </c>
      <c r="K115" s="76" t="s">
        <v>22</v>
      </c>
      <c r="L115" s="35" t="s">
        <v>14</v>
      </c>
      <c r="M115" s="48"/>
      <c r="N115" s="1"/>
      <c r="O115" s="101">
        <f>IF(AND(O114="",O116="")=TRUE,"",V115/SUM(V115:X115)*100)</f>
        <v>74.074074074074076</v>
      </c>
      <c r="P115" s="45" t="str">
        <f>IF(AND(L114="",L116="")=TRUE,"",V115&amp;"勝"&amp;W115&amp;"敗"&amp;X115&amp;"引")</f>
        <v>20勝7敗0引</v>
      </c>
      <c r="S115">
        <v>1460</v>
      </c>
      <c r="U115" s="95"/>
      <c r="V115" s="95">
        <f>IF(U114=2,V111+1,IF(U114=0,0,V111))</f>
        <v>20</v>
      </c>
      <c r="W115" s="95">
        <f>IF(U114=3,W111+1,IF(U114=0,0,W111))</f>
        <v>7</v>
      </c>
      <c r="X115" s="95">
        <f>IF(U114=1,X111+1,X111)</f>
        <v>0</v>
      </c>
    </row>
    <row r="116" spans="1:24" ht="21" customHeight="1" thickBot="1">
      <c r="A116" s="6"/>
      <c r="B116" s="7"/>
      <c r="C116" s="7"/>
      <c r="D116" s="75">
        <v>0.70833333333333337</v>
      </c>
      <c r="E116" s="17">
        <v>81.542000000000002</v>
      </c>
      <c r="F116" s="80">
        <v>0</v>
      </c>
      <c r="G116" s="105">
        <v>10000</v>
      </c>
      <c r="H116" s="67">
        <v>0.15</v>
      </c>
      <c r="I116" s="22">
        <f>E116+F116</f>
        <v>81.542000000000002</v>
      </c>
      <c r="J116" s="57">
        <f>I116-H116</f>
        <v>81.391999999999996</v>
      </c>
      <c r="K116" s="57">
        <f>I116+H116</f>
        <v>81.692000000000007</v>
      </c>
      <c r="L116" s="53"/>
      <c r="M116" s="53"/>
      <c r="N116" s="8" t="str">
        <f>IF(M116="○",H116*G116,IF(M116="×",-H116*G116,""))</f>
        <v/>
      </c>
      <c r="O116" s="103" t="str">
        <f>IF(L116&lt;&gt;"",IF(M116="○",100,IF(M116="×",-100,"")),"")</f>
        <v/>
      </c>
      <c r="P116" s="54" t="str">
        <f>IF(M116="○","勝",IF(M116="×","敗",""))</f>
        <v/>
      </c>
      <c r="U116" s="95"/>
      <c r="V116" s="95"/>
      <c r="W116" s="95"/>
      <c r="X116" s="95"/>
    </row>
    <row r="117" spans="1:24" ht="21" customHeight="1">
      <c r="A117" s="9" t="s">
        <v>0</v>
      </c>
      <c r="B117" s="28" t="s">
        <v>40</v>
      </c>
      <c r="C117" s="28" t="s">
        <v>37</v>
      </c>
      <c r="D117" s="61" t="s">
        <v>39</v>
      </c>
      <c r="E117" s="15" t="s">
        <v>41</v>
      </c>
      <c r="F117" s="61" t="s">
        <v>27</v>
      </c>
      <c r="G117" s="51" t="s">
        <v>28</v>
      </c>
      <c r="H117" s="64" t="s">
        <v>43</v>
      </c>
      <c r="I117" s="21" t="s">
        <v>20</v>
      </c>
      <c r="J117" s="31" t="s">
        <v>21</v>
      </c>
      <c r="K117" s="31" t="s">
        <v>22</v>
      </c>
      <c r="L117" s="32" t="s">
        <v>14</v>
      </c>
      <c r="M117" s="36" t="s">
        <v>46</v>
      </c>
      <c r="N117" s="33" t="s">
        <v>16</v>
      </c>
      <c r="O117" s="100" t="s">
        <v>12</v>
      </c>
      <c r="P117" s="34" t="s">
        <v>13</v>
      </c>
      <c r="U117" s="95"/>
      <c r="V117" s="95"/>
      <c r="W117" s="95"/>
      <c r="X117" s="95"/>
    </row>
    <row r="118" spans="1:24" ht="21" customHeight="1">
      <c r="A118" s="4"/>
      <c r="B118" s="3"/>
      <c r="C118" s="3"/>
      <c r="D118" s="74">
        <v>0.625</v>
      </c>
      <c r="E118" s="16">
        <v>82.313000000000002</v>
      </c>
      <c r="F118" s="79">
        <v>0</v>
      </c>
      <c r="G118" s="68">
        <v>10000</v>
      </c>
      <c r="H118" s="65">
        <v>0.1</v>
      </c>
      <c r="I118" s="19">
        <f>E118+F118</f>
        <v>82.313000000000002</v>
      </c>
      <c r="J118" s="2">
        <f>I118+H118</f>
        <v>82.412999999999997</v>
      </c>
      <c r="K118" s="2">
        <f>I118-H118</f>
        <v>82.213000000000008</v>
      </c>
      <c r="L118" s="47"/>
      <c r="M118" s="47"/>
      <c r="N118" s="1"/>
      <c r="O118" s="101" t="str">
        <f>IF(L118&lt;&gt;"",IF(M118="○",100,IF(M118="×",-100,"")),"")</f>
        <v/>
      </c>
      <c r="P118" s="45" t="str">
        <f>IF(M118="○","勝",IF(M118="×","敗",""))</f>
        <v/>
      </c>
      <c r="U118" s="95">
        <f>IF(AND(V118="",W118="")=TRUE,0,IF(AND(V118="勝",W118="敗")=TRUE,1,IF(AND(W118="勝",V118="敗")=TRUE,1,IF(AND(V118="勝",W118="")=TRUE,2,IF(AND(W118="勝",V118="")=TRUE,2,IF(AND(V118="敗",W118="")=TRUE,3,IF(AND(W118="敗",V118="")=TRUE,3,0)))))))</f>
        <v>2</v>
      </c>
      <c r="V118" s="95" t="str">
        <f>IF(L118="","",P118)</f>
        <v/>
      </c>
      <c r="W118" s="95" t="str">
        <f>IF(L120="","",P120)</f>
        <v>勝</v>
      </c>
      <c r="X118" s="95"/>
    </row>
    <row r="119" spans="1:24" ht="21" customHeight="1">
      <c r="A119" s="5">
        <f>A115+1</f>
        <v>28</v>
      </c>
      <c r="B119" s="59">
        <v>40582</v>
      </c>
      <c r="C119" s="60" t="str">
        <f>IF(B119="","",TEXT(B119,"(aaa)"))</f>
        <v>(火)</v>
      </c>
      <c r="D119" s="62" t="s">
        <v>39</v>
      </c>
      <c r="E119" s="11" t="s">
        <v>42</v>
      </c>
      <c r="F119" s="70" t="s">
        <v>27</v>
      </c>
      <c r="G119" s="63" t="s">
        <v>28</v>
      </c>
      <c r="H119" s="66" t="s">
        <v>44</v>
      </c>
      <c r="I119" s="20" t="s">
        <v>19</v>
      </c>
      <c r="J119" s="76" t="s">
        <v>21</v>
      </c>
      <c r="K119" s="76" t="s">
        <v>22</v>
      </c>
      <c r="L119" s="35" t="s">
        <v>14</v>
      </c>
      <c r="M119" s="48"/>
      <c r="N119" s="1"/>
      <c r="O119" s="101">
        <f>IF(AND(O118="",O120="")=TRUE,"",V119/SUM(V119:X119)*100)</f>
        <v>75</v>
      </c>
      <c r="P119" s="45" t="str">
        <f>IF(AND(L118="",L120="")=TRUE,"",V119&amp;"勝"&amp;W119&amp;"敗"&amp;X119&amp;"引")</f>
        <v>21勝7敗0引</v>
      </c>
      <c r="S119">
        <v>980</v>
      </c>
      <c r="U119" s="95"/>
      <c r="V119" s="95">
        <f>IF(U118=2,V115+1,IF(U118=0,0,V115))</f>
        <v>21</v>
      </c>
      <c r="W119" s="95">
        <f>IF(U118=3,W115+1,IF(U118=0,0,W115))</f>
        <v>7</v>
      </c>
      <c r="X119" s="95">
        <f>IF(U118=1,X115+1,X115)</f>
        <v>0</v>
      </c>
    </row>
    <row r="120" spans="1:24" ht="21" customHeight="1" thickBot="1">
      <c r="A120" s="6"/>
      <c r="B120" s="7"/>
      <c r="C120" s="7"/>
      <c r="D120" s="75">
        <v>0.73749999999999993</v>
      </c>
      <c r="E120" s="17">
        <v>81.995000000000005</v>
      </c>
      <c r="F120" s="80">
        <v>0</v>
      </c>
      <c r="G120" s="105">
        <v>10000</v>
      </c>
      <c r="H120" s="67">
        <v>0.1</v>
      </c>
      <c r="I120" s="22">
        <f>E120+F120</f>
        <v>81.995000000000005</v>
      </c>
      <c r="J120" s="57">
        <f>I120-H120</f>
        <v>81.89500000000001</v>
      </c>
      <c r="K120" s="57">
        <f>I120+H120</f>
        <v>82.094999999999999</v>
      </c>
      <c r="L120" s="53">
        <v>1</v>
      </c>
      <c r="M120" s="53" t="s">
        <v>45</v>
      </c>
      <c r="N120" s="8">
        <v>980</v>
      </c>
      <c r="O120" s="103">
        <f>IF(L120&lt;&gt;"",IF(M120="○",100,IF(M120="×",-100,"")),"")</f>
        <v>100</v>
      </c>
      <c r="P120" s="54" t="str">
        <f>IF(M120="○","勝",IF(M120="×","敗",""))</f>
        <v>勝</v>
      </c>
      <c r="U120" s="95"/>
      <c r="V120" s="95"/>
      <c r="W120" s="95"/>
      <c r="X120" s="95"/>
    </row>
    <row r="121" spans="1:24" ht="21" customHeight="1">
      <c r="A121" s="9" t="s">
        <v>0</v>
      </c>
      <c r="B121" s="28" t="s">
        <v>40</v>
      </c>
      <c r="C121" s="28" t="s">
        <v>37</v>
      </c>
      <c r="D121" s="61" t="s">
        <v>39</v>
      </c>
      <c r="E121" s="15" t="s">
        <v>41</v>
      </c>
      <c r="F121" s="61" t="s">
        <v>27</v>
      </c>
      <c r="G121" s="51" t="s">
        <v>28</v>
      </c>
      <c r="H121" s="64" t="s">
        <v>43</v>
      </c>
      <c r="I121" s="21" t="s">
        <v>20</v>
      </c>
      <c r="J121" s="31" t="s">
        <v>21</v>
      </c>
      <c r="K121" s="31" t="s">
        <v>22</v>
      </c>
      <c r="L121" s="32" t="s">
        <v>14</v>
      </c>
      <c r="M121" s="36" t="s">
        <v>46</v>
      </c>
      <c r="N121" s="33" t="s">
        <v>16</v>
      </c>
      <c r="O121" s="100" t="s">
        <v>12</v>
      </c>
      <c r="P121" s="34" t="s">
        <v>13</v>
      </c>
      <c r="U121" s="95"/>
      <c r="V121" s="95"/>
      <c r="W121" s="95"/>
      <c r="X121" s="95"/>
    </row>
    <row r="122" spans="1:24" ht="21" customHeight="1">
      <c r="A122" s="4"/>
      <c r="B122" s="3"/>
      <c r="C122" s="3"/>
      <c r="D122" s="74">
        <v>0.76874999999999993</v>
      </c>
      <c r="E122" s="16">
        <v>82.790999999999997</v>
      </c>
      <c r="F122" s="79">
        <v>0</v>
      </c>
      <c r="G122" s="68">
        <v>10000</v>
      </c>
      <c r="H122" s="65">
        <v>0.15</v>
      </c>
      <c r="I122" s="19">
        <f>E122+F122</f>
        <v>82.790999999999997</v>
      </c>
      <c r="J122" s="2">
        <f>I122+H122</f>
        <v>82.941000000000003</v>
      </c>
      <c r="K122" s="2">
        <f>I122-H122</f>
        <v>82.640999999999991</v>
      </c>
      <c r="L122" s="47">
        <v>1</v>
      </c>
      <c r="M122" s="47" t="s">
        <v>45</v>
      </c>
      <c r="N122" s="1">
        <v>1480</v>
      </c>
      <c r="O122" s="101">
        <f>IF(L122&lt;&gt;"",IF(M122="○",100,IF(M122="×",-100,"")),"")</f>
        <v>100</v>
      </c>
      <c r="P122" s="45" t="str">
        <f>IF(M122="○","勝",IF(M122="×","敗",""))</f>
        <v>勝</v>
      </c>
      <c r="U122" s="95">
        <f>IF(AND(V122="",W122="")=TRUE,0,IF(AND(V122="勝",W122="敗")=TRUE,1,IF(AND(W122="勝",V122="敗")=TRUE,1,IF(AND(V122="勝",W122="")=TRUE,2,IF(AND(W122="勝",V122="")=TRUE,2,IF(AND(V122="敗",W122="")=TRUE,3,IF(AND(W122="敗",V122="")=TRUE,3,0)))))))</f>
        <v>2</v>
      </c>
      <c r="V122" s="95" t="str">
        <f>IF(L122="","",P122)</f>
        <v>勝</v>
      </c>
      <c r="W122" s="95" t="str">
        <f>IF(L124="","",P124)</f>
        <v/>
      </c>
      <c r="X122" s="95"/>
    </row>
    <row r="123" spans="1:24" ht="21" customHeight="1">
      <c r="A123" s="5">
        <f>A119+1</f>
        <v>29</v>
      </c>
      <c r="B123" s="59">
        <v>40584</v>
      </c>
      <c r="C123" s="60" t="str">
        <f>IF(B123="","",TEXT(B123,"(aaa)"))</f>
        <v>(木)</v>
      </c>
      <c r="D123" s="62" t="s">
        <v>39</v>
      </c>
      <c r="E123" s="11" t="s">
        <v>42</v>
      </c>
      <c r="F123" s="70" t="s">
        <v>27</v>
      </c>
      <c r="G123" s="63" t="s">
        <v>28</v>
      </c>
      <c r="H123" s="66" t="s">
        <v>44</v>
      </c>
      <c r="I123" s="20" t="s">
        <v>19</v>
      </c>
      <c r="J123" s="76" t="s">
        <v>21</v>
      </c>
      <c r="K123" s="76" t="s">
        <v>22</v>
      </c>
      <c r="L123" s="35" t="s">
        <v>14</v>
      </c>
      <c r="M123" s="48"/>
      <c r="N123" s="1"/>
      <c r="O123" s="101">
        <f>IF(AND(O122="",O124="")=TRUE,"",V123/SUM(V123:X123)*100)</f>
        <v>75.862068965517238</v>
      </c>
      <c r="P123" s="45" t="str">
        <f>IF(AND(L122="",L124="")=TRUE,"",V123&amp;"勝"&amp;W123&amp;"敗"&amp;X123&amp;"引")</f>
        <v>22勝7敗0引</v>
      </c>
      <c r="S123">
        <v>1480</v>
      </c>
      <c r="U123" s="95"/>
      <c r="V123" s="95">
        <f>IF(U122=2,V119+1,IF(U122=0,0,V119))</f>
        <v>22</v>
      </c>
      <c r="W123" s="95">
        <f>IF(U122=3,W119+1,IF(U122=0,0,W119))</f>
        <v>7</v>
      </c>
      <c r="X123" s="95">
        <f>IF(U122=1,X119+1,X119)</f>
        <v>0</v>
      </c>
    </row>
    <row r="124" spans="1:24" ht="21" customHeight="1" thickBot="1">
      <c r="A124" s="6"/>
      <c r="B124" s="7"/>
      <c r="C124" s="7"/>
      <c r="D124" s="75">
        <v>0.625</v>
      </c>
      <c r="E124" s="17">
        <v>82.54</v>
      </c>
      <c r="F124" s="80">
        <v>0</v>
      </c>
      <c r="G124" s="105">
        <v>10000</v>
      </c>
      <c r="H124" s="67">
        <v>0.15</v>
      </c>
      <c r="I124" s="22">
        <f>E124+F124</f>
        <v>82.54</v>
      </c>
      <c r="J124" s="57">
        <f>I124-H124</f>
        <v>82.39</v>
      </c>
      <c r="K124" s="57">
        <f>I124+H124</f>
        <v>82.690000000000012</v>
      </c>
      <c r="L124" s="53"/>
      <c r="M124" s="53"/>
      <c r="N124" s="8" t="str">
        <f>IF(M124="○",H124*G124,IF(M124="×",-H124*G124,""))</f>
        <v/>
      </c>
      <c r="O124" s="103" t="str">
        <f>IF(L124&lt;&gt;"",IF(M124="○",100,IF(M124="×",-100,"")),"")</f>
        <v/>
      </c>
      <c r="P124" s="54" t="str">
        <f>IF(M124="○","勝",IF(M124="×","敗",""))</f>
        <v/>
      </c>
      <c r="U124" s="95"/>
      <c r="V124" s="95"/>
      <c r="W124" s="95"/>
      <c r="X124" s="95"/>
    </row>
    <row r="125" spans="1:24" ht="21" customHeight="1">
      <c r="A125" s="9" t="s">
        <v>0</v>
      </c>
      <c r="B125" s="28" t="s">
        <v>40</v>
      </c>
      <c r="C125" s="28" t="s">
        <v>37</v>
      </c>
      <c r="D125" s="61" t="s">
        <v>39</v>
      </c>
      <c r="E125" s="15" t="s">
        <v>41</v>
      </c>
      <c r="F125" s="61" t="s">
        <v>27</v>
      </c>
      <c r="G125" s="51" t="s">
        <v>28</v>
      </c>
      <c r="H125" s="64" t="s">
        <v>43</v>
      </c>
      <c r="I125" s="21" t="s">
        <v>20</v>
      </c>
      <c r="J125" s="31" t="s">
        <v>21</v>
      </c>
      <c r="K125" s="31" t="s">
        <v>22</v>
      </c>
      <c r="L125" s="32" t="s">
        <v>14</v>
      </c>
      <c r="M125" s="36" t="s">
        <v>46</v>
      </c>
      <c r="N125" s="33" t="s">
        <v>16</v>
      </c>
      <c r="O125" s="100" t="s">
        <v>12</v>
      </c>
      <c r="P125" s="34" t="s">
        <v>13</v>
      </c>
      <c r="U125" s="95"/>
      <c r="V125" s="95"/>
      <c r="W125" s="95"/>
      <c r="X125" s="95"/>
    </row>
    <row r="126" spans="1:24" ht="21" customHeight="1">
      <c r="A126" s="4"/>
      <c r="B126" s="3"/>
      <c r="C126" s="3"/>
      <c r="D126" s="74">
        <v>0.76250000000000007</v>
      </c>
      <c r="E126" s="16">
        <v>83.653999999999996</v>
      </c>
      <c r="F126" s="79">
        <v>0</v>
      </c>
      <c r="G126" s="68">
        <v>10000</v>
      </c>
      <c r="H126" s="65">
        <v>0.15</v>
      </c>
      <c r="I126" s="19">
        <f>E126+F126</f>
        <v>83.653999999999996</v>
      </c>
      <c r="J126" s="2">
        <f>I126+H126</f>
        <v>83.804000000000002</v>
      </c>
      <c r="K126" s="2">
        <f>I126-H126</f>
        <v>83.503999999999991</v>
      </c>
      <c r="L126" s="47">
        <v>1</v>
      </c>
      <c r="M126" s="47" t="s">
        <v>45</v>
      </c>
      <c r="N126" s="1">
        <v>1500</v>
      </c>
      <c r="O126" s="101">
        <f>IF(L126&lt;&gt;"",IF(M126="○",100,IF(M126="×",-100,"")),"")</f>
        <v>100</v>
      </c>
      <c r="P126" s="45" t="str">
        <f>IF(M126="○","勝",IF(M126="×","敗",""))</f>
        <v>勝</v>
      </c>
      <c r="U126" s="95">
        <f>IF(AND(V126="",W126="")=TRUE,0,IF(AND(V126="勝",W126="敗")=TRUE,1,IF(AND(W126="勝",V126="敗")=TRUE,1,IF(AND(V126="勝",W126="")=TRUE,2,IF(AND(W126="勝",V126="")=TRUE,2,IF(AND(V126="敗",W126="")=TRUE,3,IF(AND(W126="敗",V126="")=TRUE,3,0)))))))</f>
        <v>2</v>
      </c>
      <c r="V126" s="95" t="str">
        <f>IF(L126="","",P126)</f>
        <v>勝</v>
      </c>
      <c r="W126" s="95" t="str">
        <f>IF(L128="","",P128)</f>
        <v/>
      </c>
      <c r="X126" s="95"/>
    </row>
    <row r="127" spans="1:24" ht="21" customHeight="1">
      <c r="A127" s="5">
        <f>A123+1</f>
        <v>30</v>
      </c>
      <c r="B127" s="59">
        <v>40589</v>
      </c>
      <c r="C127" s="60" t="str">
        <f>IF(B127="","",TEXT(B127,"(aaa)"))</f>
        <v>(火)</v>
      </c>
      <c r="D127" s="62" t="s">
        <v>39</v>
      </c>
      <c r="E127" s="11" t="s">
        <v>42</v>
      </c>
      <c r="F127" s="70" t="s">
        <v>27</v>
      </c>
      <c r="G127" s="63" t="s">
        <v>28</v>
      </c>
      <c r="H127" s="66" t="s">
        <v>44</v>
      </c>
      <c r="I127" s="20" t="s">
        <v>19</v>
      </c>
      <c r="J127" s="76" t="s">
        <v>21</v>
      </c>
      <c r="K127" s="76" t="s">
        <v>22</v>
      </c>
      <c r="L127" s="35" t="s">
        <v>14</v>
      </c>
      <c r="M127" s="48"/>
      <c r="N127" s="1"/>
      <c r="O127" s="101">
        <f>IF(AND(O126="",O128="")=TRUE,"",V127/SUM(V127:X127)*100)</f>
        <v>76.666666666666671</v>
      </c>
      <c r="P127" s="45" t="str">
        <f>IF(AND(L126="",L128="")=TRUE,"",V127&amp;"勝"&amp;W127&amp;"敗"&amp;X127&amp;"引")</f>
        <v>23勝7敗0引</v>
      </c>
      <c r="S127">
        <v>1500</v>
      </c>
      <c r="U127" s="95"/>
      <c r="V127" s="95">
        <f>IF(U126=2,V123+1,IF(U126=0,0,V123))</f>
        <v>23</v>
      </c>
      <c r="W127" s="95">
        <f>IF(U126=3,W123+1,IF(U126=0,0,W123))</f>
        <v>7</v>
      </c>
      <c r="X127" s="95">
        <f>IF(U126=1,X123+1,X123)</f>
        <v>0</v>
      </c>
    </row>
    <row r="128" spans="1:24" ht="21" customHeight="1" thickBot="1">
      <c r="A128" s="6"/>
      <c r="B128" s="7"/>
      <c r="C128" s="7"/>
      <c r="D128" s="75">
        <v>0.625</v>
      </c>
      <c r="E128" s="17">
        <v>83.436999999999998</v>
      </c>
      <c r="F128" s="80">
        <v>0</v>
      </c>
      <c r="G128" s="105">
        <v>10000</v>
      </c>
      <c r="H128" s="67">
        <v>0.15</v>
      </c>
      <c r="I128" s="22">
        <f>E128+F128</f>
        <v>83.436999999999998</v>
      </c>
      <c r="J128" s="57">
        <f>I128-H128</f>
        <v>83.286999999999992</v>
      </c>
      <c r="K128" s="57">
        <f>I128+H128</f>
        <v>83.587000000000003</v>
      </c>
      <c r="L128" s="53"/>
      <c r="M128" s="53"/>
      <c r="N128" s="8" t="str">
        <f>IF(M128="○",H128*G128,IF(M128="×",-H128*G128,""))</f>
        <v/>
      </c>
      <c r="O128" s="103" t="str">
        <f>IF(L128&lt;&gt;"",IF(M128="○",100,IF(M128="×",-100,"")),"")</f>
        <v/>
      </c>
      <c r="P128" s="54" t="str">
        <f>IF(M128="○","勝",IF(M128="×","敗",""))</f>
        <v/>
      </c>
      <c r="U128" s="95"/>
      <c r="V128" s="95"/>
      <c r="W128" s="95"/>
      <c r="X128" s="95"/>
    </row>
    <row r="129" spans="1:24" ht="21" customHeight="1">
      <c r="A129" s="9" t="s">
        <v>0</v>
      </c>
      <c r="B129" s="28" t="s">
        <v>40</v>
      </c>
      <c r="C129" s="28" t="s">
        <v>37</v>
      </c>
      <c r="D129" s="61" t="s">
        <v>39</v>
      </c>
      <c r="E129" s="15" t="s">
        <v>41</v>
      </c>
      <c r="F129" s="61" t="s">
        <v>27</v>
      </c>
      <c r="G129" s="51" t="s">
        <v>28</v>
      </c>
      <c r="H129" s="64" t="s">
        <v>43</v>
      </c>
      <c r="I129" s="21" t="s">
        <v>20</v>
      </c>
      <c r="J129" s="31" t="s">
        <v>21</v>
      </c>
      <c r="K129" s="31" t="s">
        <v>22</v>
      </c>
      <c r="L129" s="32" t="s">
        <v>14</v>
      </c>
      <c r="M129" s="36" t="s">
        <v>46</v>
      </c>
      <c r="N129" s="33" t="s">
        <v>16</v>
      </c>
      <c r="O129" s="100" t="s">
        <v>12</v>
      </c>
      <c r="P129" s="34" t="s">
        <v>13</v>
      </c>
      <c r="Q129" s="113" t="s">
        <v>53</v>
      </c>
      <c r="U129" s="95"/>
      <c r="V129" s="95"/>
      <c r="W129" s="95"/>
      <c r="X129" s="95"/>
    </row>
    <row r="130" spans="1:24" ht="21" customHeight="1">
      <c r="A130" s="4"/>
      <c r="B130" s="3"/>
      <c r="C130" s="3"/>
      <c r="D130" s="74">
        <v>0.86875000000000002</v>
      </c>
      <c r="E130" s="16">
        <v>83.665000000000006</v>
      </c>
      <c r="F130" s="79">
        <v>0</v>
      </c>
      <c r="G130" s="68">
        <v>10000</v>
      </c>
      <c r="H130" s="65">
        <v>0.15</v>
      </c>
      <c r="I130" s="19">
        <f>E130+F130</f>
        <v>83.665000000000006</v>
      </c>
      <c r="J130" s="2">
        <f>I130+H130</f>
        <v>83.815000000000012</v>
      </c>
      <c r="K130" s="2">
        <f>I130-H130</f>
        <v>83.515000000000001</v>
      </c>
      <c r="L130" s="47">
        <v>1</v>
      </c>
      <c r="M130" s="47" t="s">
        <v>47</v>
      </c>
      <c r="N130" s="1">
        <v>-1730</v>
      </c>
      <c r="O130" s="101">
        <f>IF(L130&lt;&gt;"",IF(M130="○",100,IF(M130="×",-100,"")),"")</f>
        <v>-100</v>
      </c>
      <c r="P130" s="45" t="str">
        <f>IF(M130="○","勝",IF(M130="×","敗",""))</f>
        <v>敗</v>
      </c>
      <c r="Q130" s="114"/>
      <c r="U130" s="95">
        <f>IF(AND(V130="",W130="")=TRUE,0,IF(AND(V130="勝",W130="敗")=TRUE,1,IF(AND(W130="勝",V130="敗")=TRUE,1,IF(AND(V130="勝",W130="")=TRUE,2,IF(AND(W130="勝",V130="")=TRUE,2,IF(AND(V130="敗",W130="")=TRUE,3,IF(AND(W130="敗",V130="")=TRUE,3,0)))))))</f>
        <v>3</v>
      </c>
      <c r="V130" s="95" t="str">
        <f>IF(L130="","",P130)</f>
        <v>敗</v>
      </c>
      <c r="W130" s="95" t="str">
        <f>IF(L132="","",P132)</f>
        <v/>
      </c>
      <c r="X130" s="95"/>
    </row>
    <row r="131" spans="1:24" ht="21" customHeight="1">
      <c r="A131" s="5">
        <f>A127+1</f>
        <v>31</v>
      </c>
      <c r="B131" s="59">
        <v>40591</v>
      </c>
      <c r="C131" s="60" t="str">
        <f>IF(B131="","",TEXT(B131,"(aaa)"))</f>
        <v>(木)</v>
      </c>
      <c r="D131" s="62" t="s">
        <v>39</v>
      </c>
      <c r="E131" s="11" t="s">
        <v>42</v>
      </c>
      <c r="F131" s="70" t="s">
        <v>27</v>
      </c>
      <c r="G131" s="63" t="s">
        <v>28</v>
      </c>
      <c r="H131" s="66" t="s">
        <v>44</v>
      </c>
      <c r="I131" s="20" t="s">
        <v>19</v>
      </c>
      <c r="J131" s="76" t="s">
        <v>21</v>
      </c>
      <c r="K131" s="76" t="s">
        <v>22</v>
      </c>
      <c r="L131" s="35" t="s">
        <v>14</v>
      </c>
      <c r="M131" s="48"/>
      <c r="N131" s="1"/>
      <c r="O131" s="101">
        <f>IF(AND(O130="",O132="")=TRUE,"",V131/SUM(V131:X131)*100)</f>
        <v>74.193548387096769</v>
      </c>
      <c r="P131" s="45" t="str">
        <f>IF(AND(L130="",L132="")=TRUE,"",V131&amp;"勝"&amp;W131&amp;"敗"&amp;X131&amp;"引")</f>
        <v>23勝8敗0引</v>
      </c>
      <c r="Q131" s="114"/>
      <c r="S131">
        <v>-1730</v>
      </c>
      <c r="U131" s="95"/>
      <c r="V131" s="95">
        <f>IF(U130=2,V127+1,IF(U130=0,0,V127))</f>
        <v>23</v>
      </c>
      <c r="W131" s="95">
        <f>IF(U130=3,W127+1,IF(U130=0,0,W127))</f>
        <v>8</v>
      </c>
      <c r="X131" s="95">
        <f>IF(U130=1,X127+1,X127)</f>
        <v>0</v>
      </c>
    </row>
    <row r="132" spans="1:24" ht="21" customHeight="1" thickBot="1">
      <c r="A132" s="6"/>
      <c r="B132" s="7"/>
      <c r="C132" s="7"/>
      <c r="D132" s="75"/>
      <c r="E132" s="17"/>
      <c r="F132" s="80"/>
      <c r="G132" s="105"/>
      <c r="H132" s="67"/>
      <c r="I132" s="22">
        <f>E132+F132</f>
        <v>0</v>
      </c>
      <c r="J132" s="57">
        <f>I132-H132</f>
        <v>0</v>
      </c>
      <c r="K132" s="57">
        <f>I132+H132</f>
        <v>0</v>
      </c>
      <c r="L132" s="53"/>
      <c r="M132" s="53"/>
      <c r="N132" s="8" t="str">
        <f>IF(M132="○",H132*G132,IF(M132="×",-H132*G132,""))</f>
        <v/>
      </c>
      <c r="O132" s="103" t="str">
        <f>IF(L132&lt;&gt;"",IF(M132="○",100,IF(M132="×",-100,"")),"")</f>
        <v/>
      </c>
      <c r="P132" s="54" t="str">
        <f>IF(M132="○","勝",IF(M132="×","敗",""))</f>
        <v/>
      </c>
      <c r="Q132" s="114"/>
      <c r="U132" s="95"/>
      <c r="V132" s="95"/>
      <c r="W132" s="95"/>
      <c r="X132" s="95"/>
    </row>
    <row r="133" spans="1:24" ht="21" customHeight="1">
      <c r="A133" s="9" t="s">
        <v>0</v>
      </c>
      <c r="B133" s="28" t="s">
        <v>40</v>
      </c>
      <c r="C133" s="28" t="s">
        <v>37</v>
      </c>
      <c r="D133" s="61" t="s">
        <v>39</v>
      </c>
      <c r="E133" s="15" t="s">
        <v>41</v>
      </c>
      <c r="F133" s="61" t="s">
        <v>27</v>
      </c>
      <c r="G133" s="51" t="s">
        <v>28</v>
      </c>
      <c r="H133" s="64" t="s">
        <v>43</v>
      </c>
      <c r="I133" s="21" t="s">
        <v>20</v>
      </c>
      <c r="J133" s="31" t="s">
        <v>21</v>
      </c>
      <c r="K133" s="31" t="s">
        <v>22</v>
      </c>
      <c r="L133" s="32" t="s">
        <v>14</v>
      </c>
      <c r="M133" s="36" t="s">
        <v>46</v>
      </c>
      <c r="N133" s="33" t="s">
        <v>16</v>
      </c>
      <c r="O133" s="100" t="s">
        <v>12</v>
      </c>
      <c r="P133" s="34" t="s">
        <v>13</v>
      </c>
      <c r="Q133" s="114"/>
      <c r="U133" s="95"/>
      <c r="V133" s="95"/>
      <c r="W133" s="95"/>
      <c r="X133" s="95"/>
    </row>
    <row r="134" spans="1:24" ht="21" customHeight="1">
      <c r="A134" s="4"/>
      <c r="B134" s="3"/>
      <c r="C134" s="3"/>
      <c r="D134" s="74"/>
      <c r="E134" s="16"/>
      <c r="F134" s="79"/>
      <c r="G134" s="68"/>
      <c r="H134" s="65"/>
      <c r="I134" s="19">
        <f>E134+F134</f>
        <v>0</v>
      </c>
      <c r="J134" s="2">
        <f>I134+H134</f>
        <v>0</v>
      </c>
      <c r="K134" s="2">
        <f>I134-H134</f>
        <v>0</v>
      </c>
      <c r="L134" s="47"/>
      <c r="M134" s="47"/>
      <c r="N134" s="122"/>
      <c r="O134" s="125" t="str">
        <f>IF(L134&lt;&gt;"",IF(M134="○",100,IF(M134="×",-100,"")),"")</f>
        <v/>
      </c>
      <c r="P134" s="102" t="str">
        <f>IF(M134="○","勝",IF(M134="×","敗",""))</f>
        <v/>
      </c>
      <c r="Q134" s="114"/>
      <c r="S134">
        <v>1500</v>
      </c>
      <c r="U134" s="95">
        <f>IF(AND(V134="",W134="")=TRUE,0,IF(AND(V134="勝",W134="敗")=TRUE,1,IF(AND(W134="勝",V134="敗")=TRUE,1,IF(AND(V134="勝",W134="")=TRUE,2,IF(AND(W134="勝",V134="")=TRUE,2,IF(AND(V134="敗",W134="")=TRUE,3,IF(AND(W134="敗",V134="")=TRUE,3,0)))))))</f>
        <v>2</v>
      </c>
      <c r="V134" s="95" t="str">
        <f>IF(L134="","",P134)</f>
        <v/>
      </c>
      <c r="W134" s="95" t="str">
        <f>IF(L136="","",P136)</f>
        <v>勝</v>
      </c>
      <c r="X134" s="95"/>
    </row>
    <row r="135" spans="1:24" ht="21" customHeight="1">
      <c r="A135" s="5">
        <f>A131+1</f>
        <v>32</v>
      </c>
      <c r="B135" s="59">
        <v>40591</v>
      </c>
      <c r="C135" s="60" t="str">
        <f>IF(B135="","",TEXT(B135,"(aaa)"))</f>
        <v>(木)</v>
      </c>
      <c r="D135" s="62" t="s">
        <v>39</v>
      </c>
      <c r="E135" s="11" t="s">
        <v>42</v>
      </c>
      <c r="F135" s="70" t="s">
        <v>27</v>
      </c>
      <c r="G135" s="63" t="s">
        <v>28</v>
      </c>
      <c r="H135" s="66" t="s">
        <v>44</v>
      </c>
      <c r="I135" s="20" t="s">
        <v>19</v>
      </c>
      <c r="J135" s="76" t="s">
        <v>21</v>
      </c>
      <c r="K135" s="76" t="s">
        <v>22</v>
      </c>
      <c r="L135" s="35" t="s">
        <v>14</v>
      </c>
      <c r="M135" s="48"/>
      <c r="N135" s="122"/>
      <c r="O135" s="125">
        <f>IF(AND(O134="",O136="")=TRUE,"",V135/SUM(V135:X135)*100)</f>
        <v>75</v>
      </c>
      <c r="P135" s="102" t="str">
        <f>IF(AND(L134="",L136="")=TRUE,"",V135&amp;"勝"&amp;W135&amp;"敗"&amp;X135&amp;"引")</f>
        <v>24勝8敗0引</v>
      </c>
      <c r="Q135" s="114"/>
      <c r="U135" s="95"/>
      <c r="V135" s="95">
        <f>IF(U134=2,V131+1,IF(U134=0,0,V131))</f>
        <v>24</v>
      </c>
      <c r="W135" s="95">
        <f>IF(U134=3,W131+1,IF(U134=0,0,W131))</f>
        <v>8</v>
      </c>
      <c r="X135" s="95">
        <f>IF(U134=1,X131+1,X131)</f>
        <v>0</v>
      </c>
    </row>
    <row r="136" spans="1:24" ht="21" customHeight="1" thickBot="1">
      <c r="A136" s="6"/>
      <c r="B136" s="7"/>
      <c r="C136" s="7"/>
      <c r="D136" s="75">
        <v>0.69374999999999998</v>
      </c>
      <c r="E136" s="17">
        <v>83.481999999999999</v>
      </c>
      <c r="F136" s="80">
        <v>0</v>
      </c>
      <c r="G136" s="105">
        <v>10000</v>
      </c>
      <c r="H136" s="67">
        <v>0.15</v>
      </c>
      <c r="I136" s="22">
        <f>E136+F136</f>
        <v>83.481999999999999</v>
      </c>
      <c r="J136" s="57">
        <f>I136-H136</f>
        <v>83.331999999999994</v>
      </c>
      <c r="K136" s="57">
        <f>I136+H136</f>
        <v>83.632000000000005</v>
      </c>
      <c r="L136" s="53">
        <v>1</v>
      </c>
      <c r="M136" s="53" t="s">
        <v>45</v>
      </c>
      <c r="N136" s="123">
        <f>IF(M136="○",H136*G136,IF(M136="×",-H136*G136,""))</f>
        <v>1500</v>
      </c>
      <c r="O136" s="126">
        <f>IF(L136&lt;&gt;"",IF(M136="○",100,IF(M136="×",-100,"")),"")</f>
        <v>100</v>
      </c>
      <c r="P136" s="124" t="str">
        <f>IF(M136="○","勝",IF(M136="×","敗",""))</f>
        <v>勝</v>
      </c>
      <c r="Q136" s="114"/>
      <c r="U136" s="95"/>
      <c r="V136" s="95"/>
      <c r="W136" s="95"/>
      <c r="X136" s="95"/>
    </row>
    <row r="137" spans="1:24" ht="21" customHeight="1">
      <c r="A137" s="9" t="s">
        <v>0</v>
      </c>
      <c r="B137" s="28" t="s">
        <v>40</v>
      </c>
      <c r="C137" s="28" t="s">
        <v>37</v>
      </c>
      <c r="D137" s="61" t="s">
        <v>39</v>
      </c>
      <c r="E137" s="15" t="s">
        <v>41</v>
      </c>
      <c r="F137" s="61" t="s">
        <v>27</v>
      </c>
      <c r="G137" s="51" t="s">
        <v>28</v>
      </c>
      <c r="H137" s="64" t="s">
        <v>43</v>
      </c>
      <c r="I137" s="21" t="s">
        <v>20</v>
      </c>
      <c r="J137" s="31" t="s">
        <v>21</v>
      </c>
      <c r="K137" s="31" t="s">
        <v>22</v>
      </c>
      <c r="L137" s="32" t="s">
        <v>14</v>
      </c>
      <c r="M137" s="36" t="s">
        <v>46</v>
      </c>
      <c r="N137" s="33" t="s">
        <v>16</v>
      </c>
      <c r="O137" s="100" t="s">
        <v>12</v>
      </c>
      <c r="P137" s="34" t="s">
        <v>13</v>
      </c>
      <c r="S137" s="120" t="s">
        <v>74</v>
      </c>
      <c r="U137" s="95"/>
      <c r="V137" s="95"/>
      <c r="W137" s="95"/>
      <c r="X137" s="95"/>
    </row>
    <row r="138" spans="1:24" ht="21" customHeight="1">
      <c r="A138" s="4"/>
      <c r="B138" s="3"/>
      <c r="C138" s="3"/>
      <c r="D138" s="74">
        <v>0.6333333333333333</v>
      </c>
      <c r="E138" s="16">
        <v>83.358999999999995</v>
      </c>
      <c r="F138" s="79">
        <v>0</v>
      </c>
      <c r="G138" s="68">
        <v>10000</v>
      </c>
      <c r="H138" s="65">
        <v>0.15</v>
      </c>
      <c r="I138" s="19">
        <f>E138+F138</f>
        <v>83.358999999999995</v>
      </c>
      <c r="J138" s="2">
        <f>I138+H138</f>
        <v>83.509</v>
      </c>
      <c r="K138" s="2">
        <f>I138-H138</f>
        <v>83.208999999999989</v>
      </c>
      <c r="L138" s="47"/>
      <c r="M138" s="47"/>
      <c r="N138" s="1"/>
      <c r="O138" s="101" t="str">
        <f>IF(L138&lt;&gt;"",IF(M138="○",100,IF(M138="×",-100,"")),"")</f>
        <v/>
      </c>
      <c r="P138" s="45" t="str">
        <f>IF(M138="○","勝",IF(M138="×","敗",""))</f>
        <v/>
      </c>
      <c r="U138" s="95">
        <f>IF(AND(V138="",W138="")=TRUE,0,IF(AND(V138="勝",W138="敗")=TRUE,1,IF(AND(W138="勝",V138="敗")=TRUE,1,IF(AND(V138="勝",W138="")=TRUE,2,IF(AND(W138="勝",V138="")=TRUE,2,IF(AND(V138="敗",W138="")=TRUE,3,IF(AND(W138="敗",V138="")=TRUE,3,0)))))))</f>
        <v>2</v>
      </c>
      <c r="V138" s="95" t="str">
        <f>IF(L138="","",P138)</f>
        <v/>
      </c>
      <c r="W138" s="95" t="str">
        <f>IF(L140="","",P140)</f>
        <v>勝</v>
      </c>
      <c r="X138" s="95"/>
    </row>
    <row r="139" spans="1:24" ht="21" customHeight="1">
      <c r="A139" s="5">
        <f>A135+1</f>
        <v>33</v>
      </c>
      <c r="B139" s="59">
        <v>40596</v>
      </c>
      <c r="C139" s="60" t="str">
        <f>IF(B139="","",TEXT(B139,"(aaa)"))</f>
        <v>(火)</v>
      </c>
      <c r="D139" s="62" t="s">
        <v>39</v>
      </c>
      <c r="E139" s="11" t="s">
        <v>42</v>
      </c>
      <c r="F139" s="70" t="s">
        <v>27</v>
      </c>
      <c r="G139" s="63" t="s">
        <v>28</v>
      </c>
      <c r="H139" s="66" t="s">
        <v>44</v>
      </c>
      <c r="I139" s="20" t="s">
        <v>19</v>
      </c>
      <c r="J139" s="76" t="s">
        <v>21</v>
      </c>
      <c r="K139" s="76" t="s">
        <v>22</v>
      </c>
      <c r="L139" s="35" t="s">
        <v>14</v>
      </c>
      <c r="M139" s="48"/>
      <c r="N139" s="1"/>
      <c r="O139" s="101">
        <f>IF(AND(O138="",O140="")=TRUE,"",V139/SUM(V139:X139)*100)</f>
        <v>75.757575757575751</v>
      </c>
      <c r="P139" s="45" t="str">
        <f>IF(AND(L138="",L140="")=TRUE,"",V139&amp;"勝"&amp;W139&amp;"敗"&amp;X139&amp;"引")</f>
        <v>25勝8敗0引</v>
      </c>
      <c r="U139" s="95"/>
      <c r="V139" s="95">
        <f>IF(U138=2,V135+1,IF(U138=0,0,V135))</f>
        <v>25</v>
      </c>
      <c r="W139" s="95">
        <f>IF(U138=3,W135+1,IF(U138=0,0,W135))</f>
        <v>8</v>
      </c>
      <c r="X139" s="95">
        <f>IF(U138=1,X135+1,X135)</f>
        <v>0</v>
      </c>
    </row>
    <row r="140" spans="1:24" ht="21" customHeight="1" thickBot="1">
      <c r="A140" s="6"/>
      <c r="B140" s="7"/>
      <c r="C140" s="7"/>
      <c r="D140" s="75">
        <v>0.75624999999999998</v>
      </c>
      <c r="E140" s="17">
        <v>82.793000000000006</v>
      </c>
      <c r="F140" s="80">
        <v>0</v>
      </c>
      <c r="G140" s="105">
        <v>10000</v>
      </c>
      <c r="H140" s="67">
        <v>0.15</v>
      </c>
      <c r="I140" s="22">
        <f>E140+F140</f>
        <v>82.793000000000006</v>
      </c>
      <c r="J140" s="57">
        <f>I140-H140</f>
        <v>82.643000000000001</v>
      </c>
      <c r="K140" s="57">
        <f>I140+H140</f>
        <v>82.943000000000012</v>
      </c>
      <c r="L140" s="53">
        <v>1</v>
      </c>
      <c r="M140" s="53" t="s">
        <v>45</v>
      </c>
      <c r="N140" s="8">
        <v>1490</v>
      </c>
      <c r="O140" s="103">
        <f>IF(L140&lt;&gt;"",IF(M140="○",100,IF(M140="×",-100,"")),"")</f>
        <v>100</v>
      </c>
      <c r="P140" s="54" t="str">
        <f>IF(M140="○","勝",IF(M140="×","敗",""))</f>
        <v>勝</v>
      </c>
      <c r="U140" s="95"/>
      <c r="V140" s="95"/>
      <c r="W140" s="95"/>
      <c r="X140" s="95"/>
    </row>
    <row r="141" spans="1:24" ht="21" customHeight="1">
      <c r="A141" s="9" t="s">
        <v>0</v>
      </c>
      <c r="B141" s="28" t="s">
        <v>40</v>
      </c>
      <c r="C141" s="28" t="s">
        <v>37</v>
      </c>
      <c r="D141" s="61" t="s">
        <v>39</v>
      </c>
      <c r="E141" s="15" t="s">
        <v>41</v>
      </c>
      <c r="F141" s="61" t="s">
        <v>27</v>
      </c>
      <c r="G141" s="51" t="s">
        <v>28</v>
      </c>
      <c r="H141" s="64" t="s">
        <v>43</v>
      </c>
      <c r="I141" s="21" t="s">
        <v>20</v>
      </c>
      <c r="J141" s="31" t="s">
        <v>21</v>
      </c>
      <c r="K141" s="31" t="s">
        <v>22</v>
      </c>
      <c r="L141" s="32" t="s">
        <v>14</v>
      </c>
      <c r="M141" s="36" t="s">
        <v>46</v>
      </c>
      <c r="N141" s="33" t="s">
        <v>16</v>
      </c>
      <c r="O141" s="100" t="s">
        <v>12</v>
      </c>
      <c r="P141" s="34" t="s">
        <v>13</v>
      </c>
      <c r="U141" s="95"/>
      <c r="V141" s="95"/>
      <c r="W141" s="95"/>
      <c r="X141" s="95"/>
    </row>
    <row r="142" spans="1:24" ht="21" customHeight="1">
      <c r="A142" s="4"/>
      <c r="B142" s="3"/>
      <c r="C142" s="3"/>
      <c r="D142" s="74">
        <v>0.66666666666666663</v>
      </c>
      <c r="E142" s="16">
        <v>82.174999999999997</v>
      </c>
      <c r="F142" s="79">
        <v>0</v>
      </c>
      <c r="G142" s="68">
        <v>10000</v>
      </c>
      <c r="H142" s="65">
        <v>0.15</v>
      </c>
      <c r="I142" s="19">
        <f>E142+F142</f>
        <v>82.174999999999997</v>
      </c>
      <c r="J142" s="2">
        <f>I142+H142</f>
        <v>82.325000000000003</v>
      </c>
      <c r="K142" s="2">
        <f>I142-H142</f>
        <v>82.024999999999991</v>
      </c>
      <c r="L142" s="47"/>
      <c r="M142" s="47"/>
      <c r="N142" s="1"/>
      <c r="O142" s="101" t="str">
        <f>IF(L142&lt;&gt;"",IF(M142="○",100,IF(M142="×",-100,"")),"")</f>
        <v/>
      </c>
      <c r="P142" s="45" t="str">
        <f>IF(M142="○","勝",IF(M142="×","敗",""))</f>
        <v/>
      </c>
      <c r="U142" s="95">
        <f>IF(AND(V142="",W142="")=TRUE,0,IF(AND(V142="勝",W142="敗")=TRUE,1,IF(AND(W142="勝",V142="敗")=TRUE,1,IF(AND(V142="勝",W142="")=TRUE,2,IF(AND(W142="勝",V142="")=TRUE,2,IF(AND(V142="敗",W142="")=TRUE,3,IF(AND(W142="敗",V142="")=TRUE,3,0)))))))</f>
        <v>3</v>
      </c>
      <c r="V142" s="95" t="str">
        <f>IF(L142="","",P142)</f>
        <v/>
      </c>
      <c r="W142" s="95" t="str">
        <f>IF(L144="","",P144)</f>
        <v>敗</v>
      </c>
      <c r="X142" s="95"/>
    </row>
    <row r="143" spans="1:24" ht="21" customHeight="1">
      <c r="A143" s="5">
        <f>A139+1</f>
        <v>34</v>
      </c>
      <c r="B143" s="59">
        <v>40598</v>
      </c>
      <c r="C143" s="60" t="str">
        <f>IF(B143="","",TEXT(B143,"(aaa)"))</f>
        <v>(木)</v>
      </c>
      <c r="D143" s="62" t="s">
        <v>39</v>
      </c>
      <c r="E143" s="11" t="s">
        <v>42</v>
      </c>
      <c r="F143" s="70" t="s">
        <v>27</v>
      </c>
      <c r="G143" s="63" t="s">
        <v>28</v>
      </c>
      <c r="H143" s="66" t="s">
        <v>44</v>
      </c>
      <c r="I143" s="20" t="s">
        <v>19</v>
      </c>
      <c r="J143" s="76" t="s">
        <v>21</v>
      </c>
      <c r="K143" s="76" t="s">
        <v>22</v>
      </c>
      <c r="L143" s="35" t="s">
        <v>14</v>
      </c>
      <c r="M143" s="48"/>
      <c r="N143" s="1"/>
      <c r="O143" s="101">
        <f>IF(AND(O142="",O144="")=TRUE,"",V143/SUM(V143:X143)*100)</f>
        <v>73.529411764705884</v>
      </c>
      <c r="P143" s="45" t="str">
        <f>IF(AND(L142="",L144="")=TRUE,"",V143&amp;"勝"&amp;W143&amp;"敗"&amp;X143&amp;"引")</f>
        <v>25勝9敗0引</v>
      </c>
      <c r="U143" s="95"/>
      <c r="V143" s="95">
        <f>IF(U142=2,V139+1,IF(U142=0,0,V139))</f>
        <v>25</v>
      </c>
      <c r="W143" s="95">
        <f>IF(U142=3,W139+1,IF(U142=0,0,W139))</f>
        <v>9</v>
      </c>
      <c r="X143" s="95">
        <f>IF(U142=1,X139+1,X139)</f>
        <v>0</v>
      </c>
    </row>
    <row r="144" spans="1:24" ht="21" customHeight="1" thickBot="1">
      <c r="A144" s="6"/>
      <c r="B144" s="7"/>
      <c r="C144" s="7"/>
      <c r="D144" s="75">
        <v>0.80208333333333337</v>
      </c>
      <c r="E144" s="17">
        <v>81.771000000000001</v>
      </c>
      <c r="F144" s="80">
        <v>0</v>
      </c>
      <c r="G144" s="105">
        <v>10000</v>
      </c>
      <c r="H144" s="67">
        <v>0.15</v>
      </c>
      <c r="I144" s="22">
        <f>E144+F144</f>
        <v>81.771000000000001</v>
      </c>
      <c r="J144" s="57">
        <f>I144-H144</f>
        <v>81.620999999999995</v>
      </c>
      <c r="K144" s="57">
        <f>I144+H144</f>
        <v>81.921000000000006</v>
      </c>
      <c r="L144" s="53">
        <v>1</v>
      </c>
      <c r="M144" s="53" t="s">
        <v>47</v>
      </c>
      <c r="N144" s="8">
        <v>-1620</v>
      </c>
      <c r="O144" s="103">
        <f>IF(L144&lt;&gt;"",IF(M144="○",100,IF(M144="×",-100,"")),"")</f>
        <v>-100</v>
      </c>
      <c r="P144" s="54" t="str">
        <f>IF(M144="○","勝",IF(M144="×","敗",""))</f>
        <v>敗</v>
      </c>
      <c r="Q144" s="216"/>
      <c r="R144" s="217"/>
      <c r="S144" s="217"/>
      <c r="T144" s="218"/>
      <c r="U144" s="95"/>
      <c r="V144" s="95"/>
      <c r="W144" s="95"/>
      <c r="X144" s="95"/>
    </row>
    <row r="145" spans="1:24" ht="21" customHeight="1">
      <c r="A145" s="9" t="s">
        <v>0</v>
      </c>
      <c r="B145" s="28" t="s">
        <v>40</v>
      </c>
      <c r="C145" s="28" t="s">
        <v>37</v>
      </c>
      <c r="D145" s="61" t="s">
        <v>39</v>
      </c>
      <c r="E145" s="15" t="s">
        <v>41</v>
      </c>
      <c r="F145" s="61" t="s">
        <v>27</v>
      </c>
      <c r="G145" s="51" t="s">
        <v>28</v>
      </c>
      <c r="H145" s="64" t="s">
        <v>43</v>
      </c>
      <c r="I145" s="21" t="s">
        <v>20</v>
      </c>
      <c r="J145" s="31" t="s">
        <v>21</v>
      </c>
      <c r="K145" s="31" t="s">
        <v>22</v>
      </c>
      <c r="L145" s="32" t="s">
        <v>14</v>
      </c>
      <c r="M145" s="36" t="s">
        <v>46</v>
      </c>
      <c r="N145" s="33" t="s">
        <v>16</v>
      </c>
      <c r="O145" s="100" t="s">
        <v>12</v>
      </c>
      <c r="P145" s="34" t="s">
        <v>13</v>
      </c>
      <c r="U145" s="95"/>
      <c r="V145" s="95"/>
      <c r="W145" s="95"/>
      <c r="X145" s="95"/>
    </row>
    <row r="146" spans="1:24" ht="21" customHeight="1">
      <c r="A146" s="4"/>
      <c r="B146" s="3"/>
      <c r="C146" s="3"/>
      <c r="D146" s="74">
        <v>0.62916666666666665</v>
      </c>
      <c r="E146" s="16">
        <v>82.241</v>
      </c>
      <c r="F146" s="79">
        <v>0</v>
      </c>
      <c r="G146" s="68">
        <v>10000</v>
      </c>
      <c r="H146" s="65">
        <v>0.15</v>
      </c>
      <c r="I146" s="19">
        <f>E146+F146</f>
        <v>82.241</v>
      </c>
      <c r="J146" s="2">
        <f>I146+H146</f>
        <v>82.391000000000005</v>
      </c>
      <c r="K146" s="2">
        <f>I146-H146</f>
        <v>82.090999999999994</v>
      </c>
      <c r="L146" s="47"/>
      <c r="M146" s="47"/>
      <c r="N146" s="1"/>
      <c r="O146" s="101" t="str">
        <f>IF(L146&lt;&gt;"",IF(M146="○",100,IF(M146="×",-100,"")),"")</f>
        <v/>
      </c>
      <c r="P146" s="45" t="str">
        <f>IF(M146="○","勝",IF(M146="×","敗",""))</f>
        <v/>
      </c>
      <c r="U146" s="95">
        <f>IF(AND(V146="",W146="")=TRUE,0,IF(AND(V146="勝",W146="敗")=TRUE,1,IF(AND(W146="勝",V146="敗")=TRUE,1,IF(AND(V146="勝",W146="")=TRUE,2,IF(AND(W146="勝",V146="")=TRUE,2,IF(AND(V146="敗",W146="")=TRUE,3,IF(AND(W146="敗",V146="")=TRUE,3,0)))))))</f>
        <v>3</v>
      </c>
      <c r="V146" s="95" t="str">
        <f>IF(L146="","",P146)</f>
        <v/>
      </c>
      <c r="W146" s="95" t="str">
        <f>IF(L148="","",P148)</f>
        <v>敗</v>
      </c>
      <c r="X146" s="95"/>
    </row>
    <row r="147" spans="1:24" ht="21" customHeight="1">
      <c r="A147" s="5">
        <f>A143+1</f>
        <v>35</v>
      </c>
      <c r="B147" s="59">
        <v>40603</v>
      </c>
      <c r="C147" s="60" t="str">
        <f>IF(B147="","",TEXT(B147,"(aaa)"))</f>
        <v>(火)</v>
      </c>
      <c r="D147" s="62" t="s">
        <v>39</v>
      </c>
      <c r="E147" s="11" t="s">
        <v>42</v>
      </c>
      <c r="F147" s="70" t="s">
        <v>27</v>
      </c>
      <c r="G147" s="63" t="s">
        <v>28</v>
      </c>
      <c r="H147" s="66" t="s">
        <v>44</v>
      </c>
      <c r="I147" s="20" t="s">
        <v>19</v>
      </c>
      <c r="J147" s="76" t="s">
        <v>21</v>
      </c>
      <c r="K147" s="76" t="s">
        <v>22</v>
      </c>
      <c r="L147" s="35" t="s">
        <v>14</v>
      </c>
      <c r="M147" s="48"/>
      <c r="N147" s="1"/>
      <c r="O147" s="101">
        <f>IF(AND(O146="",O148="")=TRUE,"",V147/SUM(V147:X147)*100)</f>
        <v>71.428571428571431</v>
      </c>
      <c r="P147" s="45" t="str">
        <f>IF(AND(L146="",L148="")=TRUE,"",V147&amp;"勝"&amp;W147&amp;"敗"&amp;X147&amp;"引")</f>
        <v>25勝10敗0引</v>
      </c>
      <c r="U147" s="95"/>
      <c r="V147" s="95">
        <f>IF(U146=2,V143+1,IF(U146=0,0,V143))</f>
        <v>25</v>
      </c>
      <c r="W147" s="95">
        <f>IF(U146=3,W143+1,IF(U146=0,0,W143))</f>
        <v>10</v>
      </c>
      <c r="X147" s="95">
        <f>IF(U146=1,X143+1,X143)</f>
        <v>0</v>
      </c>
    </row>
    <row r="148" spans="1:24" ht="21" customHeight="1" thickBot="1">
      <c r="A148" s="6"/>
      <c r="B148" s="7"/>
      <c r="C148" s="7"/>
      <c r="D148" s="75">
        <v>0.83750000000000002</v>
      </c>
      <c r="E148" s="17">
        <v>82.061000000000007</v>
      </c>
      <c r="F148" s="80">
        <v>0</v>
      </c>
      <c r="G148" s="105">
        <v>10000</v>
      </c>
      <c r="H148" s="67">
        <v>0.15</v>
      </c>
      <c r="I148" s="22">
        <f>E148+F148</f>
        <v>82.061000000000007</v>
      </c>
      <c r="J148" s="57">
        <f>I148-H148</f>
        <v>81.911000000000001</v>
      </c>
      <c r="K148" s="57">
        <f>I148+H148</f>
        <v>82.211000000000013</v>
      </c>
      <c r="L148" s="53">
        <v>1</v>
      </c>
      <c r="M148" s="53" t="s">
        <v>47</v>
      </c>
      <c r="N148" s="8">
        <v>-1510</v>
      </c>
      <c r="O148" s="103">
        <f>IF(L148&lt;&gt;"",IF(M148="○",100,IF(M148="×",-100,"")),"")</f>
        <v>-100</v>
      </c>
      <c r="P148" s="54" t="str">
        <f>IF(M148="○","勝",IF(M148="×","敗",""))</f>
        <v>敗</v>
      </c>
      <c r="Q148" s="216"/>
      <c r="R148" s="217"/>
      <c r="S148" s="217"/>
      <c r="T148" s="218"/>
      <c r="U148" s="95"/>
      <c r="V148" s="95"/>
      <c r="W148" s="95"/>
      <c r="X148" s="95"/>
    </row>
    <row r="149" spans="1:24" ht="21" customHeight="1">
      <c r="A149" s="9" t="s">
        <v>0</v>
      </c>
      <c r="B149" s="28" t="s">
        <v>40</v>
      </c>
      <c r="C149" s="28" t="s">
        <v>37</v>
      </c>
      <c r="D149" s="61" t="s">
        <v>39</v>
      </c>
      <c r="E149" s="15" t="s">
        <v>41</v>
      </c>
      <c r="F149" s="61" t="s">
        <v>27</v>
      </c>
      <c r="G149" s="51" t="s">
        <v>28</v>
      </c>
      <c r="H149" s="64" t="s">
        <v>43</v>
      </c>
      <c r="I149" s="21" t="s">
        <v>20</v>
      </c>
      <c r="J149" s="31" t="s">
        <v>21</v>
      </c>
      <c r="K149" s="31" t="s">
        <v>22</v>
      </c>
      <c r="L149" s="32" t="s">
        <v>14</v>
      </c>
      <c r="M149" s="36" t="s">
        <v>46</v>
      </c>
      <c r="N149" s="33" t="s">
        <v>16</v>
      </c>
      <c r="O149" s="100" t="s">
        <v>12</v>
      </c>
      <c r="P149" s="34" t="s">
        <v>13</v>
      </c>
      <c r="U149" s="95"/>
      <c r="V149" s="95"/>
      <c r="W149" s="95"/>
      <c r="X149" s="95"/>
    </row>
    <row r="150" spans="1:24" ht="21" customHeight="1">
      <c r="A150" s="4"/>
      <c r="B150" s="3"/>
      <c r="C150" s="3"/>
      <c r="D150" s="135" t="s">
        <v>81</v>
      </c>
      <c r="E150" s="16">
        <v>81.93</v>
      </c>
      <c r="F150" s="79">
        <v>0</v>
      </c>
      <c r="G150" s="68">
        <v>10000</v>
      </c>
      <c r="H150" s="65">
        <v>0.15</v>
      </c>
      <c r="I150" s="19">
        <f>E150+F150</f>
        <v>81.93</v>
      </c>
      <c r="J150" s="2">
        <f>I150+H150</f>
        <v>82.080000000000013</v>
      </c>
      <c r="K150" s="2">
        <f>I150-H150</f>
        <v>81.78</v>
      </c>
      <c r="L150" s="47">
        <v>1</v>
      </c>
      <c r="M150" s="47" t="s">
        <v>45</v>
      </c>
      <c r="N150" s="1">
        <v>1390</v>
      </c>
      <c r="O150" s="101">
        <f>IF(L150&lt;&gt;"",IF(M150="○",100,IF(M150="×",-100,"")),"")</f>
        <v>100</v>
      </c>
      <c r="P150" s="45" t="str">
        <f>IF(M150="○","勝",IF(M150="×","敗",""))</f>
        <v>勝</v>
      </c>
      <c r="U150" s="95">
        <f>IF(AND(V150="",W150="")=TRUE,0,IF(AND(V150="勝",W150="敗")=TRUE,1,IF(AND(W150="勝",V150="敗")=TRUE,1,IF(AND(V150="勝",W150="")=TRUE,2,IF(AND(W150="勝",V150="")=TRUE,2,IF(AND(V150="敗",W150="")=TRUE,3,IF(AND(W150="敗",V150="")=TRUE,3,0)))))))</f>
        <v>2</v>
      </c>
      <c r="V150" s="95" t="str">
        <f>IF(L150="","",P150)</f>
        <v>勝</v>
      </c>
      <c r="W150" s="95" t="str">
        <f>IF(L152="","",P152)</f>
        <v/>
      </c>
      <c r="X150" s="95"/>
    </row>
    <row r="151" spans="1:24" ht="21" customHeight="1">
      <c r="A151" s="5">
        <f>A147+1</f>
        <v>36</v>
      </c>
      <c r="B151" s="59">
        <v>40605</v>
      </c>
      <c r="C151" s="60" t="str">
        <f>IF(B151="","",TEXT(B151,"(aaa)"))</f>
        <v>(木)</v>
      </c>
      <c r="D151" s="62" t="s">
        <v>39</v>
      </c>
      <c r="E151" s="11" t="s">
        <v>42</v>
      </c>
      <c r="F151" s="70" t="s">
        <v>27</v>
      </c>
      <c r="G151" s="63" t="s">
        <v>28</v>
      </c>
      <c r="H151" s="66" t="s">
        <v>44</v>
      </c>
      <c r="I151" s="20" t="s">
        <v>19</v>
      </c>
      <c r="J151" s="76" t="s">
        <v>21</v>
      </c>
      <c r="K151" s="76" t="s">
        <v>22</v>
      </c>
      <c r="L151" s="35" t="s">
        <v>14</v>
      </c>
      <c r="M151" s="48"/>
      <c r="N151" s="1"/>
      <c r="O151" s="101">
        <f>IF(AND(O150="",O152="")=TRUE,"",V151/SUM(V151:X151)*100)</f>
        <v>72.222222222222214</v>
      </c>
      <c r="P151" s="45" t="str">
        <f>IF(AND(L150="",L152="")=TRUE,"",V151&amp;"勝"&amp;W151&amp;"敗"&amp;X151&amp;"引")</f>
        <v>26勝10敗0引</v>
      </c>
      <c r="U151" s="95"/>
      <c r="V151" s="95">
        <f>IF(U150=2,V147+1,IF(U150=0,0,V147))</f>
        <v>26</v>
      </c>
      <c r="W151" s="95">
        <f>IF(U150=3,W147+1,IF(U150=0,0,W147))</f>
        <v>10</v>
      </c>
      <c r="X151" s="95">
        <f>IF(U150=1,X147+1,X147)</f>
        <v>0</v>
      </c>
    </row>
    <row r="152" spans="1:24" ht="21" customHeight="1" thickBot="1">
      <c r="A152" s="6"/>
      <c r="B152" s="7"/>
      <c r="C152" s="7"/>
      <c r="D152" s="75">
        <v>0.86458333333333337</v>
      </c>
      <c r="E152" s="17">
        <v>81.722999999999999</v>
      </c>
      <c r="F152" s="80">
        <v>0</v>
      </c>
      <c r="G152" s="105">
        <v>10000</v>
      </c>
      <c r="H152" s="67">
        <v>0.15</v>
      </c>
      <c r="I152" s="22">
        <f>E152+F152</f>
        <v>81.722999999999999</v>
      </c>
      <c r="J152" s="57">
        <f>I152-H152</f>
        <v>81.572999999999993</v>
      </c>
      <c r="K152" s="57">
        <f>I152+H152</f>
        <v>81.873000000000005</v>
      </c>
      <c r="L152" s="53"/>
      <c r="M152" s="53"/>
      <c r="N152" s="8"/>
      <c r="O152" s="103" t="str">
        <f>IF(L152&lt;&gt;"",IF(M152="○",100,IF(M152="×",-100,"")),"")</f>
        <v/>
      </c>
      <c r="P152" s="54" t="str">
        <f>IF(M152="○","勝",IF(M152="×","敗",""))</f>
        <v/>
      </c>
      <c r="Q152" s="216"/>
      <c r="R152" s="217"/>
      <c r="S152" s="217"/>
      <c r="T152" s="218"/>
      <c r="U152" s="95"/>
      <c r="V152" s="95"/>
      <c r="W152" s="95"/>
      <c r="X152" s="95"/>
    </row>
    <row r="153" spans="1:24" ht="21" customHeight="1">
      <c r="A153" s="9" t="s">
        <v>0</v>
      </c>
      <c r="B153" s="28" t="s">
        <v>40</v>
      </c>
      <c r="C153" s="28" t="s">
        <v>37</v>
      </c>
      <c r="D153" s="61" t="s">
        <v>39</v>
      </c>
      <c r="E153" s="15" t="s">
        <v>41</v>
      </c>
      <c r="F153" s="61" t="s">
        <v>27</v>
      </c>
      <c r="G153" s="51" t="s">
        <v>28</v>
      </c>
      <c r="H153" s="64" t="s">
        <v>43</v>
      </c>
      <c r="I153" s="21" t="s">
        <v>20</v>
      </c>
      <c r="J153" s="31" t="s">
        <v>21</v>
      </c>
      <c r="K153" s="31" t="s">
        <v>22</v>
      </c>
      <c r="L153" s="32" t="s">
        <v>14</v>
      </c>
      <c r="M153" s="36" t="s">
        <v>46</v>
      </c>
      <c r="N153" s="33" t="s">
        <v>16</v>
      </c>
      <c r="O153" s="100" t="s">
        <v>12</v>
      </c>
      <c r="P153" s="34" t="s">
        <v>13</v>
      </c>
      <c r="U153" s="95"/>
      <c r="V153" s="95"/>
      <c r="W153" s="95"/>
      <c r="X153" s="95"/>
    </row>
    <row r="154" spans="1:24" ht="21" customHeight="1">
      <c r="A154" s="4"/>
      <c r="B154" s="3"/>
      <c r="C154" s="3"/>
      <c r="D154" s="135">
        <v>0.8666666666666667</v>
      </c>
      <c r="E154" s="16">
        <v>82.616</v>
      </c>
      <c r="F154" s="79">
        <v>0</v>
      </c>
      <c r="G154" s="68">
        <v>10000</v>
      </c>
      <c r="H154" s="65">
        <v>0.15</v>
      </c>
      <c r="I154" s="19">
        <f>E154+F154</f>
        <v>82.616</v>
      </c>
      <c r="J154" s="2">
        <f>I154+H154</f>
        <v>82.766000000000005</v>
      </c>
      <c r="K154" s="2">
        <f>I154-H154</f>
        <v>82.465999999999994</v>
      </c>
      <c r="L154" s="47">
        <v>1</v>
      </c>
      <c r="M154" s="47" t="s">
        <v>45</v>
      </c>
      <c r="N154" s="1">
        <v>1500</v>
      </c>
      <c r="O154" s="101">
        <f>IF(L154&lt;&gt;"",IF(M154="○",100,IF(M154="×",-100,"")),"")</f>
        <v>100</v>
      </c>
      <c r="P154" s="45" t="str">
        <f>IF(M154="○","勝",IF(M154="×","敗",""))</f>
        <v>勝</v>
      </c>
      <c r="U154" s="95">
        <f>IF(AND(V154="",W154="")=TRUE,0,IF(AND(V154="勝",W154="敗")=TRUE,1,IF(AND(W154="勝",V154="敗")=TRUE,1,IF(AND(V154="勝",W154="")=TRUE,2,IF(AND(W154="勝",V154="")=TRUE,2,IF(AND(V154="敗",W154="")=TRUE,3,IF(AND(W154="敗",V154="")=TRUE,3,0)))))))</f>
        <v>2</v>
      </c>
      <c r="V154" s="95" t="str">
        <f>IF(L154="","",P154)</f>
        <v>勝</v>
      </c>
      <c r="W154" s="95" t="str">
        <f>IF(L156="","",P156)</f>
        <v/>
      </c>
      <c r="X154" s="95"/>
    </row>
    <row r="155" spans="1:24" ht="21" customHeight="1">
      <c r="A155" s="5">
        <f>A151+1</f>
        <v>37</v>
      </c>
      <c r="B155" s="59">
        <v>40610</v>
      </c>
      <c r="C155" s="60" t="str">
        <f>IF(B155="","",TEXT(B155,"(aaa)"))</f>
        <v>(火)</v>
      </c>
      <c r="D155" s="62" t="s">
        <v>39</v>
      </c>
      <c r="E155" s="11" t="s">
        <v>42</v>
      </c>
      <c r="F155" s="70" t="s">
        <v>27</v>
      </c>
      <c r="G155" s="63" t="s">
        <v>28</v>
      </c>
      <c r="H155" s="66" t="s">
        <v>44</v>
      </c>
      <c r="I155" s="20" t="s">
        <v>19</v>
      </c>
      <c r="J155" s="76" t="s">
        <v>21</v>
      </c>
      <c r="K155" s="76" t="s">
        <v>22</v>
      </c>
      <c r="L155" s="35" t="s">
        <v>14</v>
      </c>
      <c r="M155" s="48"/>
      <c r="N155" s="1"/>
      <c r="O155" s="101">
        <f>IF(AND(O154="",O156="")=TRUE,"",V155/SUM(V155:X155)*100)</f>
        <v>72.972972972972968</v>
      </c>
      <c r="P155" s="45" t="str">
        <f>IF(AND(L154="",L156="")=TRUE,"",V155&amp;"勝"&amp;W155&amp;"敗"&amp;X155&amp;"引")</f>
        <v>27勝10敗0引</v>
      </c>
      <c r="U155" s="95"/>
      <c r="V155" s="95">
        <f>IF(U154=2,V151+1,IF(U154=0,0,V151))</f>
        <v>27</v>
      </c>
      <c r="W155" s="95">
        <f>IF(U154=3,W151+1,IF(U154=0,0,W151))</f>
        <v>10</v>
      </c>
      <c r="X155" s="95">
        <f>IF(U154=1,X151+1,X151)</f>
        <v>0</v>
      </c>
    </row>
    <row r="156" spans="1:24" ht="21" customHeight="1" thickBot="1">
      <c r="A156" s="6"/>
      <c r="B156" s="7"/>
      <c r="C156" s="7"/>
      <c r="D156" s="75">
        <v>0.62916666666666665</v>
      </c>
      <c r="E156" s="17">
        <v>82.256</v>
      </c>
      <c r="F156" s="80">
        <v>0</v>
      </c>
      <c r="G156" s="105">
        <v>10000</v>
      </c>
      <c r="H156" s="67">
        <v>0.15</v>
      </c>
      <c r="I156" s="22">
        <f>E156+F156</f>
        <v>82.256</v>
      </c>
      <c r="J156" s="57">
        <f>I156-H156</f>
        <v>82.105999999999995</v>
      </c>
      <c r="K156" s="57">
        <f>I156+H156</f>
        <v>82.406000000000006</v>
      </c>
      <c r="L156" s="53"/>
      <c r="M156" s="53"/>
      <c r="N156" s="8"/>
      <c r="O156" s="103" t="str">
        <f>IF(L156&lt;&gt;"",IF(M156="○",100,IF(M156="×",-100,"")),"")</f>
        <v/>
      </c>
      <c r="P156" s="54" t="str">
        <f>IF(M156="○","勝",IF(M156="×","敗",""))</f>
        <v/>
      </c>
      <c r="Q156" s="216"/>
      <c r="R156" s="217"/>
      <c r="S156" s="217"/>
      <c r="T156" s="218"/>
      <c r="U156" s="95"/>
      <c r="V156" s="95"/>
      <c r="W156" s="95"/>
      <c r="X156" s="95"/>
    </row>
    <row r="157" spans="1:24" ht="21" customHeight="1">
      <c r="A157" s="9" t="s">
        <v>0</v>
      </c>
      <c r="B157" s="28" t="s">
        <v>40</v>
      </c>
      <c r="C157" s="28" t="s">
        <v>37</v>
      </c>
      <c r="D157" s="61" t="s">
        <v>39</v>
      </c>
      <c r="E157" s="15" t="s">
        <v>41</v>
      </c>
      <c r="F157" s="61" t="s">
        <v>27</v>
      </c>
      <c r="G157" s="51" t="s">
        <v>28</v>
      </c>
      <c r="H157" s="64" t="s">
        <v>43</v>
      </c>
      <c r="I157" s="21" t="s">
        <v>20</v>
      </c>
      <c r="J157" s="31" t="s">
        <v>21</v>
      </c>
      <c r="K157" s="31" t="s">
        <v>22</v>
      </c>
      <c r="L157" s="32" t="s">
        <v>14</v>
      </c>
      <c r="M157" s="36" t="s">
        <v>46</v>
      </c>
      <c r="N157" s="33" t="s">
        <v>16</v>
      </c>
      <c r="O157" s="100" t="s">
        <v>12</v>
      </c>
      <c r="P157" s="34" t="s">
        <v>13</v>
      </c>
      <c r="U157" s="95"/>
      <c r="V157" s="95"/>
      <c r="W157" s="95"/>
      <c r="X157" s="95"/>
    </row>
    <row r="158" spans="1:24" ht="21" customHeight="1">
      <c r="A158" s="4"/>
      <c r="B158" s="3"/>
      <c r="C158" s="3"/>
      <c r="D158" s="135">
        <v>0.8520833333333333</v>
      </c>
      <c r="E158" s="16">
        <v>82.968000000000004</v>
      </c>
      <c r="F158" s="79">
        <v>0</v>
      </c>
      <c r="G158" s="68">
        <v>10000</v>
      </c>
      <c r="H158" s="65">
        <v>0.15</v>
      </c>
      <c r="I158" s="19">
        <f>E158+F158</f>
        <v>82.968000000000004</v>
      </c>
      <c r="J158" s="2">
        <f>I158+H158</f>
        <v>83.118000000000009</v>
      </c>
      <c r="K158" s="2">
        <f>I158-H158</f>
        <v>82.817999999999998</v>
      </c>
      <c r="L158" s="47">
        <v>1</v>
      </c>
      <c r="M158" s="47" t="s">
        <v>45</v>
      </c>
      <c r="N158" s="1">
        <v>1500</v>
      </c>
      <c r="O158" s="101">
        <f>IF(L158&lt;&gt;"",IF(M158="○",100,IF(M158="×",-100,"")),"")</f>
        <v>100</v>
      </c>
      <c r="P158" s="45" t="str">
        <f>IF(M158="○","勝",IF(M158="×","敗",""))</f>
        <v>勝</v>
      </c>
      <c r="U158" s="95">
        <f>IF(AND(V158="",W158="")=TRUE,0,IF(AND(V158="勝",W158="敗")=TRUE,1,IF(AND(W158="勝",V158="敗")=TRUE,1,IF(AND(V158="勝",W158="")=TRUE,2,IF(AND(W158="勝",V158="")=TRUE,2,IF(AND(V158="敗",W158="")=TRUE,3,IF(AND(W158="敗",V158="")=TRUE,3,0)))))))</f>
        <v>2</v>
      </c>
      <c r="V158" s="95" t="str">
        <f>IF(L158="","",P158)</f>
        <v>勝</v>
      </c>
      <c r="W158" s="95" t="str">
        <f>IF(L160="","",P160)</f>
        <v/>
      </c>
      <c r="X158" s="95"/>
    </row>
    <row r="159" spans="1:24" ht="21" customHeight="1">
      <c r="A159" s="5">
        <f>A155+1</f>
        <v>38</v>
      </c>
      <c r="B159" s="140">
        <v>40612</v>
      </c>
      <c r="C159" s="141" t="str">
        <f>IF(B159="","",TEXT(B159,"(aaa)"))</f>
        <v>(木)</v>
      </c>
      <c r="D159" s="62" t="s">
        <v>39</v>
      </c>
      <c r="E159" s="11" t="s">
        <v>42</v>
      </c>
      <c r="F159" s="70" t="s">
        <v>27</v>
      </c>
      <c r="G159" s="63" t="s">
        <v>28</v>
      </c>
      <c r="H159" s="66" t="s">
        <v>44</v>
      </c>
      <c r="I159" s="20" t="s">
        <v>19</v>
      </c>
      <c r="J159" s="76" t="s">
        <v>21</v>
      </c>
      <c r="K159" s="76" t="s">
        <v>22</v>
      </c>
      <c r="L159" s="35" t="s">
        <v>14</v>
      </c>
      <c r="M159" s="48"/>
      <c r="N159" s="1"/>
      <c r="O159" s="101">
        <f>IF(AND(O158="",O160="")=TRUE,"",V159/SUM(V159:X159)*100)</f>
        <v>73.68421052631578</v>
      </c>
      <c r="P159" s="45" t="str">
        <f>IF(AND(L158="",L160="")=TRUE,"",V159&amp;"勝"&amp;W159&amp;"敗"&amp;X159&amp;"引")</f>
        <v>28勝10敗0引</v>
      </c>
      <c r="U159" s="95"/>
      <c r="V159" s="95">
        <f>IF(U158=2,V155+1,IF(U158=0,0,V155))</f>
        <v>28</v>
      </c>
      <c r="W159" s="95">
        <f>IF(U158=3,W155+1,IF(U158=0,0,W155))</f>
        <v>10</v>
      </c>
      <c r="X159" s="95">
        <f>IF(U158=1,X155+1,X155)</f>
        <v>0</v>
      </c>
    </row>
    <row r="160" spans="1:24" ht="21" customHeight="1" thickBot="1">
      <c r="A160" s="6"/>
      <c r="B160" s="7"/>
      <c r="C160" s="7"/>
      <c r="D160" s="75">
        <v>0.70833333333333337</v>
      </c>
      <c r="E160" s="17">
        <v>82.718000000000004</v>
      </c>
      <c r="F160" s="80">
        <v>0</v>
      </c>
      <c r="G160" s="105">
        <v>10000</v>
      </c>
      <c r="H160" s="67">
        <v>0.15</v>
      </c>
      <c r="I160" s="22">
        <f>E160+F160</f>
        <v>82.718000000000004</v>
      </c>
      <c r="J160" s="57">
        <f>I160-H160</f>
        <v>82.567999999999998</v>
      </c>
      <c r="K160" s="57">
        <f>I160+H160</f>
        <v>82.868000000000009</v>
      </c>
      <c r="L160" s="53"/>
      <c r="M160" s="53"/>
      <c r="N160" s="8"/>
      <c r="O160" s="103" t="str">
        <f>IF(L160&lt;&gt;"",IF(M160="○",100,IF(M160="×",-100,"")),"")</f>
        <v/>
      </c>
      <c r="P160" s="54" t="str">
        <f>IF(M160="○","勝",IF(M160="×","敗",""))</f>
        <v/>
      </c>
      <c r="Q160" s="216"/>
      <c r="R160" s="217"/>
      <c r="S160" s="217"/>
      <c r="T160" s="218"/>
      <c r="U160" s="95"/>
      <c r="V160" s="95"/>
      <c r="W160" s="95"/>
      <c r="X160" s="95"/>
    </row>
    <row r="161" spans="1:24" ht="21" customHeight="1">
      <c r="A161" s="9" t="s">
        <v>0</v>
      </c>
      <c r="B161" s="28" t="s">
        <v>40</v>
      </c>
      <c r="C161" s="28" t="s">
        <v>37</v>
      </c>
      <c r="D161" s="61" t="s">
        <v>39</v>
      </c>
      <c r="E161" s="15" t="s">
        <v>41</v>
      </c>
      <c r="F161" s="61" t="s">
        <v>27</v>
      </c>
      <c r="G161" s="51" t="s">
        <v>28</v>
      </c>
      <c r="H161" s="64" t="s">
        <v>43</v>
      </c>
      <c r="I161" s="21" t="s">
        <v>20</v>
      </c>
      <c r="J161" s="31" t="s">
        <v>21</v>
      </c>
      <c r="K161" s="31" t="s">
        <v>22</v>
      </c>
      <c r="L161" s="32" t="s">
        <v>14</v>
      </c>
      <c r="M161" s="36" t="s">
        <v>46</v>
      </c>
      <c r="N161" s="33" t="s">
        <v>16</v>
      </c>
      <c r="O161" s="100" t="s">
        <v>12</v>
      </c>
      <c r="P161" s="34" t="s">
        <v>13</v>
      </c>
      <c r="U161" s="95"/>
      <c r="V161" s="95"/>
      <c r="W161" s="95"/>
      <c r="X161" s="95"/>
    </row>
    <row r="162" spans="1:24" ht="21" customHeight="1">
      <c r="A162" s="4"/>
      <c r="B162" s="3"/>
      <c r="C162" s="3"/>
      <c r="D162" s="135">
        <v>0.64166666666666672</v>
      </c>
      <c r="E162" s="16">
        <v>81.881</v>
      </c>
      <c r="F162" s="79">
        <v>0</v>
      </c>
      <c r="G162" s="68">
        <v>10000</v>
      </c>
      <c r="H162" s="65">
        <v>0.15</v>
      </c>
      <c r="I162" s="19">
        <f>E162+F162</f>
        <v>81.881</v>
      </c>
      <c r="J162" s="2">
        <f>I162+H162</f>
        <v>82.031000000000006</v>
      </c>
      <c r="K162" s="2">
        <f>I162-H162</f>
        <v>81.730999999999995</v>
      </c>
      <c r="L162" s="47">
        <v>1</v>
      </c>
      <c r="M162" s="47" t="s">
        <v>45</v>
      </c>
      <c r="N162" s="1">
        <v>1480</v>
      </c>
      <c r="O162" s="101">
        <f>IF(L162&lt;&gt;"",IF(M162="○",100,IF(M162="×",-100,"")),"")</f>
        <v>100</v>
      </c>
      <c r="P162" s="45" t="str">
        <f>IF(M162="○","勝",IF(M162="×","敗",""))</f>
        <v>勝</v>
      </c>
      <c r="U162" s="95">
        <f>IF(AND(V162="",W162="")=TRUE,0,IF(AND(V162="勝",W162="敗")=TRUE,1,IF(AND(W162="勝",V162="敗")=TRUE,1,IF(AND(V162="勝",W162="")=TRUE,2,IF(AND(W162="勝",V162="")=TRUE,2,IF(AND(V162="敗",W162="")=TRUE,3,IF(AND(W162="敗",V162="")=TRUE,3,0)))))))</f>
        <v>2</v>
      </c>
      <c r="V162" s="95" t="str">
        <f>IF(L162="","",P162)</f>
        <v>勝</v>
      </c>
      <c r="W162" s="95" t="str">
        <f>IF(L164="","",P164)</f>
        <v/>
      </c>
      <c r="X162" s="95"/>
    </row>
    <row r="163" spans="1:24" ht="21" customHeight="1">
      <c r="A163" s="5">
        <f>A159+1</f>
        <v>39</v>
      </c>
      <c r="B163" s="140">
        <v>40617</v>
      </c>
      <c r="C163" s="141" t="str">
        <f>IF(B163="","",TEXT(B163,"(aaa)"))</f>
        <v>(火)</v>
      </c>
      <c r="D163" s="62" t="s">
        <v>39</v>
      </c>
      <c r="E163" s="11" t="s">
        <v>42</v>
      </c>
      <c r="F163" s="70" t="s">
        <v>27</v>
      </c>
      <c r="G163" s="63" t="s">
        <v>28</v>
      </c>
      <c r="H163" s="66" t="s">
        <v>44</v>
      </c>
      <c r="I163" s="20" t="s">
        <v>19</v>
      </c>
      <c r="J163" s="76" t="s">
        <v>21</v>
      </c>
      <c r="K163" s="76" t="s">
        <v>22</v>
      </c>
      <c r="L163" s="35" t="s">
        <v>14</v>
      </c>
      <c r="M163" s="48"/>
      <c r="N163" s="1"/>
      <c r="O163" s="101">
        <f>IF(AND(O162="",O164="")=TRUE,"",V163/SUM(V163:X163)*100)</f>
        <v>74.358974358974365</v>
      </c>
      <c r="P163" s="45" t="str">
        <f>IF(AND(L162="",L164="")=TRUE,"",V163&amp;"勝"&amp;W163&amp;"敗"&amp;X163&amp;"引")</f>
        <v>29勝10敗0引</v>
      </c>
      <c r="U163" s="95"/>
      <c r="V163" s="95">
        <f>IF(U162=2,V159+1,IF(U162=0,0,V159))</f>
        <v>29</v>
      </c>
      <c r="W163" s="95">
        <f>IF(U162=3,W159+1,IF(U162=0,0,W159))</f>
        <v>10</v>
      </c>
      <c r="X163" s="95">
        <f>IF(U162=1,X159+1,X159)</f>
        <v>0</v>
      </c>
    </row>
    <row r="164" spans="1:24" ht="21" customHeight="1" thickBot="1">
      <c r="A164" s="6"/>
      <c r="B164" s="7"/>
      <c r="C164" s="7"/>
      <c r="D164" s="75">
        <v>0.82708333333333339</v>
      </c>
      <c r="E164" s="17">
        <v>81.323999999999998</v>
      </c>
      <c r="F164" s="80">
        <v>0</v>
      </c>
      <c r="G164" s="105">
        <v>10000</v>
      </c>
      <c r="H164" s="67">
        <v>0.15</v>
      </c>
      <c r="I164" s="22">
        <f>E164+F164</f>
        <v>81.323999999999998</v>
      </c>
      <c r="J164" s="57">
        <f>I164-H164</f>
        <v>81.173999999999992</v>
      </c>
      <c r="K164" s="57">
        <f>I164+H164</f>
        <v>81.474000000000004</v>
      </c>
      <c r="L164" s="53"/>
      <c r="M164" s="53"/>
      <c r="N164" s="8"/>
      <c r="O164" s="103" t="str">
        <f>IF(L164&lt;&gt;"",IF(M164="○",100,IF(M164="×",-100,"")),"")</f>
        <v/>
      </c>
      <c r="P164" s="54" t="str">
        <f>IF(M164="○","勝",IF(M164="×","敗",""))</f>
        <v/>
      </c>
      <c r="Q164" s="216"/>
      <c r="R164" s="217"/>
      <c r="S164" s="217"/>
      <c r="T164" s="218"/>
      <c r="U164" s="95"/>
      <c r="V164" s="95"/>
      <c r="W164" s="95"/>
      <c r="X164" s="95"/>
    </row>
    <row r="165" spans="1:24" ht="21" customHeight="1">
      <c r="A165" s="9" t="s">
        <v>0</v>
      </c>
      <c r="B165" s="28" t="s">
        <v>40</v>
      </c>
      <c r="C165" s="28" t="s">
        <v>37</v>
      </c>
      <c r="D165" s="61" t="s">
        <v>39</v>
      </c>
      <c r="E165" s="15" t="s">
        <v>41</v>
      </c>
      <c r="F165" s="61" t="s">
        <v>27</v>
      </c>
      <c r="G165" s="51" t="s">
        <v>28</v>
      </c>
      <c r="H165" s="64" t="s">
        <v>43</v>
      </c>
      <c r="I165" s="21" t="s">
        <v>20</v>
      </c>
      <c r="J165" s="31" t="s">
        <v>21</v>
      </c>
      <c r="K165" s="31" t="s">
        <v>22</v>
      </c>
      <c r="L165" s="32" t="s">
        <v>14</v>
      </c>
      <c r="M165" s="36" t="s">
        <v>46</v>
      </c>
      <c r="N165" s="33" t="s">
        <v>16</v>
      </c>
      <c r="O165" s="100" t="s">
        <v>12</v>
      </c>
      <c r="P165" s="34" t="s">
        <v>13</v>
      </c>
      <c r="U165" s="95"/>
      <c r="V165" s="95"/>
      <c r="W165" s="95"/>
      <c r="X165" s="95"/>
    </row>
    <row r="166" spans="1:24" ht="21" customHeight="1">
      <c r="A166" s="4"/>
      <c r="B166" s="3"/>
      <c r="C166" s="3"/>
      <c r="D166" s="135">
        <v>0.78541666666666676</v>
      </c>
      <c r="E166" s="16">
        <v>81.043999999999997</v>
      </c>
      <c r="F166" s="79">
        <v>0</v>
      </c>
      <c r="G166" s="68">
        <v>10000</v>
      </c>
      <c r="H166" s="65">
        <v>0.15</v>
      </c>
      <c r="I166" s="19">
        <f>E166+F166</f>
        <v>81.043999999999997</v>
      </c>
      <c r="J166" s="2">
        <f>I166+H166</f>
        <v>81.194000000000003</v>
      </c>
      <c r="K166" s="2">
        <f>I166-H166</f>
        <v>80.893999999999991</v>
      </c>
      <c r="L166" s="47">
        <v>1</v>
      </c>
      <c r="M166" s="47" t="s">
        <v>47</v>
      </c>
      <c r="N166" s="1">
        <v>-1580</v>
      </c>
      <c r="O166" s="101">
        <f>IF(L166&lt;&gt;"",IF(M166="○",100,IF(M166="×",-100,"")),"")</f>
        <v>-100</v>
      </c>
      <c r="P166" s="45" t="str">
        <f>IF(M166="○","勝",IF(M166="×","敗",""))</f>
        <v>敗</v>
      </c>
      <c r="U166" s="95">
        <f>IF(AND(V166="",W166="")=TRUE,0,IF(AND(V166="勝",W166="敗")=TRUE,1,IF(AND(W166="勝",V166="敗")=TRUE,1,IF(AND(V166="勝",W166="")=TRUE,2,IF(AND(W166="勝",V166="")=TRUE,2,IF(AND(V166="敗",W166="")=TRUE,3,IF(AND(W166="敗",V166="")=TRUE,3,0)))))))</f>
        <v>3</v>
      </c>
      <c r="V166" s="95" t="str">
        <f>IF(L166="","",P166)</f>
        <v>敗</v>
      </c>
      <c r="W166" s="95" t="str">
        <f>IF(L168="","",P168)</f>
        <v/>
      </c>
      <c r="X166" s="95"/>
    </row>
    <row r="167" spans="1:24" ht="21" customHeight="1">
      <c r="A167" s="5">
        <v>41</v>
      </c>
      <c r="B167" s="140">
        <v>40626</v>
      </c>
      <c r="C167" s="141" t="str">
        <f>IF(B167="","",TEXT(B167,"(aaa)"))</f>
        <v>(木)</v>
      </c>
      <c r="D167" s="62" t="s">
        <v>39</v>
      </c>
      <c r="E167" s="11" t="s">
        <v>42</v>
      </c>
      <c r="F167" s="70" t="s">
        <v>27</v>
      </c>
      <c r="G167" s="63" t="s">
        <v>28</v>
      </c>
      <c r="H167" s="66" t="s">
        <v>44</v>
      </c>
      <c r="I167" s="20" t="s">
        <v>19</v>
      </c>
      <c r="J167" s="76" t="s">
        <v>21</v>
      </c>
      <c r="K167" s="76" t="s">
        <v>22</v>
      </c>
      <c r="L167" s="35" t="s">
        <v>111</v>
      </c>
      <c r="M167" s="48"/>
      <c r="N167" s="1"/>
      <c r="O167" s="101">
        <f>IF(AND(O166="",O168="")=TRUE,"",V167/SUM(V167:X167)*100)</f>
        <v>72.5</v>
      </c>
      <c r="P167" s="45" t="str">
        <f>IF(AND(L166="",L168="")=TRUE,"",V167&amp;"勝"&amp;W167&amp;"敗"&amp;X167&amp;"引")</f>
        <v>29勝11敗0引</v>
      </c>
      <c r="Q167" s="165" t="s">
        <v>114</v>
      </c>
      <c r="U167" s="95"/>
      <c r="V167" s="95">
        <f>IF(U166=2,V163+1,IF(U166=0,0,V163))</f>
        <v>29</v>
      </c>
      <c r="W167" s="95">
        <f>IF(U166=3,W163+1,IF(U166=0,0,W163))</f>
        <v>11</v>
      </c>
      <c r="X167" s="95">
        <f>IF(U166=1,X163+1,X163)</f>
        <v>0</v>
      </c>
    </row>
    <row r="168" spans="1:24" ht="21" customHeight="1" thickBot="1">
      <c r="A168" s="6"/>
      <c r="B168" s="7"/>
      <c r="C168" s="7"/>
      <c r="D168" s="75">
        <v>0.6958333333333333</v>
      </c>
      <c r="E168" s="17">
        <v>80.763000000000005</v>
      </c>
      <c r="F168" s="80">
        <v>0</v>
      </c>
      <c r="G168" s="105">
        <v>10000</v>
      </c>
      <c r="H168" s="67">
        <v>0.15</v>
      </c>
      <c r="I168" s="22">
        <f>E168+F168</f>
        <v>80.763000000000005</v>
      </c>
      <c r="J168" s="57">
        <f>I168-H168</f>
        <v>80.613</v>
      </c>
      <c r="K168" s="57">
        <f>I168+H168</f>
        <v>80.913000000000011</v>
      </c>
      <c r="L168" s="53"/>
      <c r="M168" s="53"/>
      <c r="N168" s="8"/>
      <c r="O168" s="103" t="str">
        <f>IF(L168&lt;&gt;"",IF(M168="○",100,IF(M168="×",-100,"")),"")</f>
        <v/>
      </c>
      <c r="P168" s="54" t="str">
        <f>IF(M168="○","勝",IF(M168="×","敗",""))</f>
        <v/>
      </c>
      <c r="Q168" s="219" t="s">
        <v>87</v>
      </c>
      <c r="R168" s="220"/>
      <c r="S168" s="220"/>
      <c r="T168" s="221"/>
      <c r="U168" s="95"/>
      <c r="V168" s="95"/>
      <c r="W168" s="95"/>
      <c r="X168" s="95"/>
    </row>
    <row r="169" spans="1:24" ht="21" customHeight="1">
      <c r="A169" s="9" t="s">
        <v>112</v>
      </c>
      <c r="B169" s="28" t="s">
        <v>40</v>
      </c>
      <c r="C169" s="28" t="s">
        <v>37</v>
      </c>
      <c r="D169" s="61" t="s">
        <v>39</v>
      </c>
      <c r="E169" s="15" t="s">
        <v>41</v>
      </c>
      <c r="F169" s="61" t="s">
        <v>27</v>
      </c>
      <c r="G169" s="51" t="s">
        <v>28</v>
      </c>
      <c r="H169" s="64" t="s">
        <v>43</v>
      </c>
      <c r="I169" s="21" t="s">
        <v>20</v>
      </c>
      <c r="J169" s="31" t="s">
        <v>21</v>
      </c>
      <c r="K169" s="31" t="s">
        <v>22</v>
      </c>
      <c r="L169" s="32" t="s">
        <v>111</v>
      </c>
      <c r="M169" s="36" t="s">
        <v>46</v>
      </c>
      <c r="N169" s="33" t="s">
        <v>113</v>
      </c>
      <c r="O169" s="100" t="s">
        <v>12</v>
      </c>
      <c r="P169" s="34" t="s">
        <v>13</v>
      </c>
      <c r="U169" s="95"/>
      <c r="V169" s="95"/>
      <c r="W169" s="95"/>
      <c r="X169" s="95"/>
    </row>
    <row r="170" spans="1:24" ht="21" customHeight="1">
      <c r="A170" s="4"/>
      <c r="B170" s="3"/>
      <c r="C170" s="3"/>
      <c r="D170" s="135">
        <v>0.81666666666666676</v>
      </c>
      <c r="E170" s="16">
        <v>81.95</v>
      </c>
      <c r="F170" s="79">
        <v>0</v>
      </c>
      <c r="G170" s="68">
        <v>10000</v>
      </c>
      <c r="H170" s="65">
        <v>0.15</v>
      </c>
      <c r="I170" s="19">
        <f>E170+F170</f>
        <v>81.95</v>
      </c>
      <c r="J170" s="2">
        <f>I170+H170</f>
        <v>82.100000000000009</v>
      </c>
      <c r="K170" s="2">
        <f>I170-H170</f>
        <v>81.8</v>
      </c>
      <c r="L170" s="47">
        <v>1</v>
      </c>
      <c r="M170" s="47" t="s">
        <v>45</v>
      </c>
      <c r="N170" s="1">
        <v>1480</v>
      </c>
      <c r="O170" s="101">
        <f>IF(L170&lt;&gt;"",IF(M170="○",100,IF(M170="×",-100,"")),"")</f>
        <v>100</v>
      </c>
      <c r="P170" s="45" t="str">
        <f>IF(M170="○","勝",IF(M170="×","敗",""))</f>
        <v>勝</v>
      </c>
      <c r="U170" s="95">
        <f>IF(AND(V170="",W170="")=TRUE,0,IF(AND(V170="勝",W170="敗")=TRUE,1,IF(AND(W170="勝",V170="敗")=TRUE,1,IF(AND(V170="勝",W170="")=TRUE,2,IF(AND(W170="勝",V170="")=TRUE,2,IF(AND(V170="敗",W170="")=TRUE,3,IF(AND(W170="敗",V170="")=TRUE,3,0)))))))</f>
        <v>2</v>
      </c>
      <c r="V170" s="95" t="str">
        <f>IF(L170="","",P170)</f>
        <v>勝</v>
      </c>
      <c r="W170" s="95" t="str">
        <f>IF(L172="","",P172)</f>
        <v/>
      </c>
      <c r="X170" s="95"/>
    </row>
    <row r="171" spans="1:24" ht="21" customHeight="1">
      <c r="A171" s="5">
        <v>42</v>
      </c>
      <c r="B171" s="140">
        <v>40631</v>
      </c>
      <c r="C171" s="141" t="str">
        <f>IF(B171="","",TEXT(B171,"(aaa)"))</f>
        <v>(火)</v>
      </c>
      <c r="D171" s="62" t="s">
        <v>39</v>
      </c>
      <c r="E171" s="11" t="s">
        <v>42</v>
      </c>
      <c r="F171" s="70" t="s">
        <v>27</v>
      </c>
      <c r="G171" s="63" t="s">
        <v>28</v>
      </c>
      <c r="H171" s="66" t="s">
        <v>44</v>
      </c>
      <c r="I171" s="20" t="s">
        <v>19</v>
      </c>
      <c r="J171" s="76" t="s">
        <v>21</v>
      </c>
      <c r="K171" s="76" t="s">
        <v>22</v>
      </c>
      <c r="L171" s="35" t="s">
        <v>111</v>
      </c>
      <c r="M171" s="48"/>
      <c r="N171" s="1"/>
      <c r="O171" s="101">
        <f>IF(AND(O170="",O172="")=TRUE,"",V171/SUM(V171:X171)*100)</f>
        <v>73.170731707317074</v>
      </c>
      <c r="P171" s="45" t="str">
        <f>IF(AND(L170="",L172="")=TRUE,"",V171&amp;"勝"&amp;W171&amp;"敗"&amp;X171&amp;"引")</f>
        <v>30勝11敗0引</v>
      </c>
      <c r="U171" s="95"/>
      <c r="V171" s="95">
        <f>IF(U170=2,V167+1,IF(U170=0,0,V167))</f>
        <v>30</v>
      </c>
      <c r="W171" s="95">
        <f>IF(U170=3,W167+1,IF(U170=0,0,W167))</f>
        <v>11</v>
      </c>
      <c r="X171" s="95">
        <f>IF(U170=1,X167+1,X167)</f>
        <v>0</v>
      </c>
    </row>
    <row r="172" spans="1:24" ht="21" customHeight="1" thickBot="1">
      <c r="A172" s="6"/>
      <c r="B172" s="7"/>
      <c r="C172" s="7"/>
      <c r="D172" s="75">
        <v>0.66041666666666665</v>
      </c>
      <c r="E172" s="17">
        <v>81.554000000000002</v>
      </c>
      <c r="F172" s="80">
        <v>0</v>
      </c>
      <c r="G172" s="105">
        <v>10000</v>
      </c>
      <c r="H172" s="67">
        <v>0.15</v>
      </c>
      <c r="I172" s="22">
        <f>E172+F172</f>
        <v>81.554000000000002</v>
      </c>
      <c r="J172" s="57">
        <f>I172-H172</f>
        <v>81.403999999999996</v>
      </c>
      <c r="K172" s="57">
        <f>I172+H172</f>
        <v>81.704000000000008</v>
      </c>
      <c r="L172" s="53"/>
      <c r="M172" s="53"/>
      <c r="N172" s="8"/>
      <c r="O172" s="103" t="str">
        <f>IF(L172&lt;&gt;"",IF(M172="○",100,IF(M172="×",-100,"")),"")</f>
        <v/>
      </c>
      <c r="P172" s="54" t="str">
        <f>IF(M172="○","勝",IF(M172="×","敗",""))</f>
        <v/>
      </c>
      <c r="Q172" s="216"/>
      <c r="R172" s="217"/>
      <c r="S172" s="217"/>
      <c r="T172" s="218"/>
      <c r="U172" s="95"/>
      <c r="V172" s="95"/>
      <c r="W172" s="95"/>
      <c r="X172" s="95"/>
    </row>
    <row r="173" spans="1:24" ht="21" customHeight="1">
      <c r="A173" s="9" t="s">
        <v>112</v>
      </c>
      <c r="B173" s="28" t="s">
        <v>40</v>
      </c>
      <c r="C173" s="28" t="s">
        <v>37</v>
      </c>
      <c r="D173" s="61" t="s">
        <v>39</v>
      </c>
      <c r="E173" s="15" t="s">
        <v>41</v>
      </c>
      <c r="F173" s="61" t="s">
        <v>27</v>
      </c>
      <c r="G173" s="51" t="s">
        <v>28</v>
      </c>
      <c r="H173" s="64" t="s">
        <v>43</v>
      </c>
      <c r="I173" s="21" t="s">
        <v>20</v>
      </c>
      <c r="J173" s="31" t="s">
        <v>21</v>
      </c>
      <c r="K173" s="31" t="s">
        <v>22</v>
      </c>
      <c r="L173" s="32" t="s">
        <v>111</v>
      </c>
      <c r="M173" s="36" t="s">
        <v>46</v>
      </c>
      <c r="N173" s="33" t="s">
        <v>113</v>
      </c>
      <c r="O173" s="100" t="s">
        <v>12</v>
      </c>
      <c r="P173" s="34" t="s">
        <v>13</v>
      </c>
      <c r="U173" s="95"/>
      <c r="V173" s="95"/>
      <c r="W173" s="95"/>
      <c r="X173" s="95"/>
    </row>
    <row r="174" spans="1:24" ht="21" customHeight="1">
      <c r="A174" s="4"/>
      <c r="B174" s="3"/>
      <c r="C174" s="3"/>
      <c r="D174" s="135">
        <v>0.79791666666666661</v>
      </c>
      <c r="E174" s="16">
        <v>82.938000000000002</v>
      </c>
      <c r="F174" s="79">
        <v>0</v>
      </c>
      <c r="G174" s="68">
        <v>10000</v>
      </c>
      <c r="H174" s="65">
        <v>0.15</v>
      </c>
      <c r="I174" s="19">
        <f>E174+F174</f>
        <v>82.938000000000002</v>
      </c>
      <c r="J174" s="2">
        <f>I174+H174</f>
        <v>83.088000000000008</v>
      </c>
      <c r="K174" s="2">
        <f>I174-H174</f>
        <v>82.787999999999997</v>
      </c>
      <c r="L174" s="47">
        <v>1</v>
      </c>
      <c r="M174" s="47" t="s">
        <v>47</v>
      </c>
      <c r="N174" s="1">
        <v>-1510</v>
      </c>
      <c r="O174" s="101">
        <f>IF(L174&lt;&gt;"",IF(M174="○",100,IF(M174="×",-100,"")),"")</f>
        <v>-100</v>
      </c>
      <c r="P174" s="45" t="str">
        <f>IF(M174="○","勝",IF(M174="×","敗",""))</f>
        <v>敗</v>
      </c>
      <c r="U174" s="95">
        <f>IF(AND(V174="",W174="")=TRUE,0,IF(AND(V174="勝",W174="敗")=TRUE,1,IF(AND(W174="勝",V174="敗")=TRUE,1,IF(AND(V174="勝",W174="")=TRUE,2,IF(AND(W174="勝",V174="")=TRUE,2,IF(AND(V174="敗",W174="")=TRUE,3,IF(AND(W174="敗",V174="")=TRUE,3,0)))))))</f>
        <v>3</v>
      </c>
      <c r="V174" s="95" t="str">
        <f>IF(L174="","",P174)</f>
        <v>敗</v>
      </c>
      <c r="W174" s="95" t="str">
        <f>IF(L176="","",P176)</f>
        <v/>
      </c>
      <c r="X174" s="95"/>
    </row>
    <row r="175" spans="1:24" ht="21" customHeight="1">
      <c r="A175" s="5">
        <v>43</v>
      </c>
      <c r="B175" s="140">
        <v>40633</v>
      </c>
      <c r="C175" s="141" t="str">
        <f>IF(B175="","",TEXT(B175,"(aaa)"))</f>
        <v>(木)</v>
      </c>
      <c r="D175" s="62" t="s">
        <v>39</v>
      </c>
      <c r="E175" s="11" t="s">
        <v>42</v>
      </c>
      <c r="F175" s="70" t="s">
        <v>27</v>
      </c>
      <c r="G175" s="63" t="s">
        <v>28</v>
      </c>
      <c r="H175" s="66" t="s">
        <v>44</v>
      </c>
      <c r="I175" s="20" t="s">
        <v>19</v>
      </c>
      <c r="J175" s="76" t="s">
        <v>21</v>
      </c>
      <c r="K175" s="76" t="s">
        <v>22</v>
      </c>
      <c r="L175" s="35" t="s">
        <v>111</v>
      </c>
      <c r="M175" s="48"/>
      <c r="N175" s="1"/>
      <c r="O175" s="101">
        <f>IF(AND(O174="",O176="")=TRUE,"",V175/SUM(V175:X175)*100)</f>
        <v>71.428571428571431</v>
      </c>
      <c r="P175" s="45" t="str">
        <f>IF(AND(L174="",L176="")=TRUE,"",V175&amp;"勝"&amp;W175&amp;"敗"&amp;X175&amp;"引")</f>
        <v>30勝12敗0引</v>
      </c>
      <c r="U175" s="95"/>
      <c r="V175" s="95">
        <f>IF(U174=2,V171+1,IF(U174=0,0,V171))</f>
        <v>30</v>
      </c>
      <c r="W175" s="95">
        <f>IF(U174=3,W171+1,IF(U174=0,0,W171))</f>
        <v>12</v>
      </c>
      <c r="X175" s="95">
        <f>IF(U174=1,X171+1,X171)</f>
        <v>0</v>
      </c>
    </row>
    <row r="176" spans="1:24" ht="21" customHeight="1" thickBot="1">
      <c r="A176" s="6"/>
      <c r="B176" s="7"/>
      <c r="C176" s="7"/>
      <c r="D176" s="75">
        <v>0.63958333333333328</v>
      </c>
      <c r="E176" s="17">
        <v>82.600999999999999</v>
      </c>
      <c r="F176" s="80">
        <v>0</v>
      </c>
      <c r="G176" s="105">
        <v>10000</v>
      </c>
      <c r="H176" s="67">
        <v>0.15</v>
      </c>
      <c r="I176" s="22">
        <f>E176+F176</f>
        <v>82.600999999999999</v>
      </c>
      <c r="J176" s="57">
        <f>I176-H176</f>
        <v>82.450999999999993</v>
      </c>
      <c r="K176" s="57">
        <f>I176+H176</f>
        <v>82.751000000000005</v>
      </c>
      <c r="L176" s="53"/>
      <c r="M176" s="53"/>
      <c r="N176" s="8"/>
      <c r="O176" s="103" t="str">
        <f>IF(L176&lt;&gt;"",IF(M176="○",100,IF(M176="×",-100,"")),"")</f>
        <v/>
      </c>
      <c r="P176" s="54" t="str">
        <f>IF(M176="○","勝",IF(M176="×","敗",""))</f>
        <v/>
      </c>
      <c r="Q176" s="216"/>
      <c r="R176" s="217"/>
      <c r="S176" s="217"/>
      <c r="T176" s="218"/>
      <c r="U176" s="95"/>
      <c r="V176" s="95"/>
      <c r="W176" s="95"/>
      <c r="X176" s="95"/>
    </row>
    <row r="177" spans="1:24" ht="21" customHeight="1">
      <c r="A177" s="9" t="s">
        <v>112</v>
      </c>
      <c r="B177" s="28" t="s">
        <v>40</v>
      </c>
      <c r="C177" s="28" t="s">
        <v>37</v>
      </c>
      <c r="D177" s="61" t="s">
        <v>39</v>
      </c>
      <c r="E177" s="15" t="s">
        <v>41</v>
      </c>
      <c r="F177" s="61" t="s">
        <v>27</v>
      </c>
      <c r="G177" s="51" t="s">
        <v>28</v>
      </c>
      <c r="H177" s="64" t="s">
        <v>43</v>
      </c>
      <c r="I177" s="21" t="s">
        <v>20</v>
      </c>
      <c r="J177" s="31" t="s">
        <v>21</v>
      </c>
      <c r="K177" s="31" t="s">
        <v>22</v>
      </c>
      <c r="L177" s="32" t="s">
        <v>111</v>
      </c>
      <c r="M177" s="36" t="s">
        <v>46</v>
      </c>
      <c r="N177" s="33" t="s">
        <v>113</v>
      </c>
      <c r="O177" s="100" t="s">
        <v>12</v>
      </c>
      <c r="P177" s="34" t="s">
        <v>13</v>
      </c>
      <c r="U177" s="95"/>
      <c r="V177" s="95"/>
      <c r="W177" s="95"/>
      <c r="X177" s="95"/>
    </row>
    <row r="178" spans="1:24" ht="21" customHeight="1">
      <c r="A178" s="4"/>
      <c r="B178" s="3"/>
      <c r="C178" s="3"/>
      <c r="D178" s="135">
        <v>0.80625000000000002</v>
      </c>
      <c r="E178" s="16">
        <v>84.436000000000007</v>
      </c>
      <c r="F178" s="79">
        <v>0</v>
      </c>
      <c r="G178" s="68">
        <v>10000</v>
      </c>
      <c r="H178" s="65">
        <v>0.15</v>
      </c>
      <c r="I178" s="19">
        <f>E178+F178</f>
        <v>84.436000000000007</v>
      </c>
      <c r="J178" s="2">
        <f>I178+H178</f>
        <v>84.586000000000013</v>
      </c>
      <c r="K178" s="2">
        <f>I178-H178</f>
        <v>84.286000000000001</v>
      </c>
      <c r="L178" s="47">
        <v>1</v>
      </c>
      <c r="M178" s="47" t="s">
        <v>45</v>
      </c>
      <c r="N178" s="1">
        <v>1500</v>
      </c>
      <c r="O178" s="101">
        <f>IF(L178&lt;&gt;"",IF(M178="○",100,IF(M178="×",-100,"")),"")</f>
        <v>100</v>
      </c>
      <c r="P178" s="45" t="str">
        <f>IF(M178="○","勝",IF(M178="×","敗",""))</f>
        <v>勝</v>
      </c>
      <c r="U178" s="95">
        <f>IF(AND(V178="",W178="")=TRUE,0,IF(AND(V178="勝",W178="敗")=TRUE,1,IF(AND(W178="勝",V178="敗")=TRUE,1,IF(AND(V178="勝",W178="")=TRUE,2,IF(AND(W178="勝",V178="")=TRUE,2,IF(AND(V178="敗",W178="")=TRUE,3,IF(AND(W178="敗",V178="")=TRUE,3,0)))))))</f>
        <v>2</v>
      </c>
      <c r="V178" s="95" t="str">
        <f>IF(L178="","",P178)</f>
        <v>勝</v>
      </c>
      <c r="W178" s="95" t="str">
        <f>IF(L180="","",P180)</f>
        <v/>
      </c>
      <c r="X178" s="95"/>
    </row>
    <row r="179" spans="1:24" ht="21" customHeight="1">
      <c r="A179" s="5">
        <v>44</v>
      </c>
      <c r="B179" s="140">
        <v>40638</v>
      </c>
      <c r="C179" s="141" t="str">
        <f>IF(B179="","",TEXT(B179,"(aaa)"))</f>
        <v>(火)</v>
      </c>
      <c r="D179" s="62" t="s">
        <v>39</v>
      </c>
      <c r="E179" s="11" t="s">
        <v>42</v>
      </c>
      <c r="F179" s="70" t="s">
        <v>27</v>
      </c>
      <c r="G179" s="63" t="s">
        <v>28</v>
      </c>
      <c r="H179" s="66" t="s">
        <v>44</v>
      </c>
      <c r="I179" s="20" t="s">
        <v>19</v>
      </c>
      <c r="J179" s="76" t="s">
        <v>21</v>
      </c>
      <c r="K179" s="76" t="s">
        <v>22</v>
      </c>
      <c r="L179" s="35" t="s">
        <v>111</v>
      </c>
      <c r="M179" s="48"/>
      <c r="N179" s="1"/>
      <c r="O179" s="101">
        <f>IF(AND(O178="",O180="")=TRUE,"",V179/SUM(V179:X179)*100)</f>
        <v>72.093023255813947</v>
      </c>
      <c r="P179" s="45" t="str">
        <f>IF(AND(L178="",L180="")=TRUE,"",V179&amp;"勝"&amp;W179&amp;"敗"&amp;X179&amp;"引")</f>
        <v>31勝12敗0引</v>
      </c>
      <c r="U179" s="95"/>
      <c r="V179" s="95">
        <f>IF(U178=2,V175+1,IF(U178=0,0,V175))</f>
        <v>31</v>
      </c>
      <c r="W179" s="95">
        <f>IF(U178=3,W175+1,IF(U178=0,0,W175))</f>
        <v>12</v>
      </c>
      <c r="X179" s="95">
        <f>IF(U178=1,X175+1,X175)</f>
        <v>0</v>
      </c>
    </row>
    <row r="180" spans="1:24" ht="21" customHeight="1" thickBot="1">
      <c r="A180" s="6"/>
      <c r="B180" s="7"/>
      <c r="C180" s="7"/>
      <c r="D180" s="75">
        <v>0.7416666666666667</v>
      </c>
      <c r="E180" s="17">
        <v>84.165999999999997</v>
      </c>
      <c r="F180" s="80">
        <v>0</v>
      </c>
      <c r="G180" s="105">
        <v>10000</v>
      </c>
      <c r="H180" s="67">
        <v>0.15</v>
      </c>
      <c r="I180" s="22">
        <f>E180+F180</f>
        <v>84.165999999999997</v>
      </c>
      <c r="J180" s="57">
        <f>I180-H180</f>
        <v>84.015999999999991</v>
      </c>
      <c r="K180" s="57">
        <f>I180+H180</f>
        <v>84.316000000000003</v>
      </c>
      <c r="L180" s="53"/>
      <c r="M180" s="53"/>
      <c r="N180" s="8"/>
      <c r="O180" s="103" t="str">
        <f>IF(L180&lt;&gt;"",IF(M180="○",100,IF(M180="×",-100,"")),"")</f>
        <v/>
      </c>
      <c r="P180" s="54" t="str">
        <f>IF(M180="○","勝",IF(M180="×","敗",""))</f>
        <v/>
      </c>
      <c r="Q180" s="216"/>
      <c r="R180" s="217"/>
      <c r="S180" s="217"/>
      <c r="T180" s="218"/>
      <c r="U180" s="95"/>
      <c r="V180" s="95"/>
      <c r="W180" s="95"/>
      <c r="X180" s="95"/>
    </row>
    <row r="181" spans="1:24" ht="21" customHeight="1">
      <c r="A181" s="9" t="s">
        <v>112</v>
      </c>
      <c r="B181" s="28" t="s">
        <v>40</v>
      </c>
      <c r="C181" s="28" t="s">
        <v>37</v>
      </c>
      <c r="D181" s="61" t="s">
        <v>39</v>
      </c>
      <c r="E181" s="15" t="s">
        <v>41</v>
      </c>
      <c r="F181" s="61" t="s">
        <v>27</v>
      </c>
      <c r="G181" s="51" t="s">
        <v>28</v>
      </c>
      <c r="H181" s="64" t="s">
        <v>43</v>
      </c>
      <c r="I181" s="21" t="s">
        <v>20</v>
      </c>
      <c r="J181" s="31" t="s">
        <v>21</v>
      </c>
      <c r="K181" s="31" t="s">
        <v>22</v>
      </c>
      <c r="L181" s="32" t="s">
        <v>111</v>
      </c>
      <c r="M181" s="36" t="s">
        <v>46</v>
      </c>
      <c r="N181" s="33" t="s">
        <v>113</v>
      </c>
      <c r="O181" s="100" t="s">
        <v>12</v>
      </c>
      <c r="P181" s="34" t="s">
        <v>13</v>
      </c>
      <c r="U181" s="95"/>
      <c r="V181" s="95"/>
      <c r="W181" s="95"/>
      <c r="X181" s="95"/>
    </row>
    <row r="182" spans="1:24" ht="21" customHeight="1">
      <c r="A182" s="4"/>
      <c r="B182" s="3"/>
      <c r="C182" s="3"/>
      <c r="D182" s="135">
        <v>0.64166666666666672</v>
      </c>
      <c r="E182" s="16">
        <v>85.334000000000003</v>
      </c>
      <c r="F182" s="79">
        <v>0</v>
      </c>
      <c r="G182" s="68">
        <v>10000</v>
      </c>
      <c r="H182" s="65">
        <v>0.15</v>
      </c>
      <c r="I182" s="19">
        <f>E182+F182</f>
        <v>85.334000000000003</v>
      </c>
      <c r="J182" s="2">
        <f>I182+H182</f>
        <v>85.484000000000009</v>
      </c>
      <c r="K182" s="2">
        <f>I182-H182</f>
        <v>85.183999999999997</v>
      </c>
      <c r="L182" s="47">
        <v>1</v>
      </c>
      <c r="M182" s="47" t="s">
        <v>47</v>
      </c>
      <c r="N182" s="1">
        <v>-1680</v>
      </c>
      <c r="O182" s="101">
        <f>IF(L182&lt;&gt;"",IF(M182="○",100,IF(M182="×",-100,"")),"")</f>
        <v>-100</v>
      </c>
      <c r="P182" s="45" t="str">
        <f>IF(M182="○","勝",IF(M182="×","敗",""))</f>
        <v>敗</v>
      </c>
      <c r="U182" s="95">
        <f>IF(AND(V182="",W182="")=TRUE,0,IF(AND(V182="勝",W182="敗")=TRUE,1,IF(AND(W182="勝",V182="敗")=TRUE,1,IF(AND(V182="勝",W182="")=TRUE,2,IF(AND(W182="勝",V182="")=TRUE,2,IF(AND(V182="敗",W182="")=TRUE,3,IF(AND(W182="敗",V182="")=TRUE,3,0)))))))</f>
        <v>3</v>
      </c>
      <c r="V182" s="95" t="str">
        <f>IF(L182="","",P182)</f>
        <v>敗</v>
      </c>
      <c r="W182" s="95" t="str">
        <f>IF(L184="","",P184)</f>
        <v/>
      </c>
      <c r="X182" s="95"/>
    </row>
    <row r="183" spans="1:24" ht="21" customHeight="1">
      <c r="A183" s="5">
        <v>45</v>
      </c>
      <c r="B183" s="140">
        <v>40640</v>
      </c>
      <c r="C183" s="141" t="str">
        <f>IF(B183="","",TEXT(B183,"(aaa)"))</f>
        <v>(木)</v>
      </c>
      <c r="D183" s="62" t="s">
        <v>39</v>
      </c>
      <c r="E183" s="11" t="s">
        <v>42</v>
      </c>
      <c r="F183" s="70" t="s">
        <v>27</v>
      </c>
      <c r="G183" s="63" t="s">
        <v>28</v>
      </c>
      <c r="H183" s="66" t="s">
        <v>44</v>
      </c>
      <c r="I183" s="20" t="s">
        <v>19</v>
      </c>
      <c r="J183" s="76" t="s">
        <v>21</v>
      </c>
      <c r="K183" s="76" t="s">
        <v>22</v>
      </c>
      <c r="L183" s="35" t="s">
        <v>111</v>
      </c>
      <c r="M183" s="48"/>
      <c r="N183" s="1"/>
      <c r="O183" s="101">
        <f>IF(AND(O182="",O184="")=TRUE,"",V183/SUM(V183:X183)*100)</f>
        <v>70.454545454545453</v>
      </c>
      <c r="P183" s="45" t="str">
        <f>IF(AND(L182="",L184="")=TRUE,"",V183&amp;"勝"&amp;W183&amp;"敗"&amp;X183&amp;"引")</f>
        <v>31勝13敗0引</v>
      </c>
      <c r="U183" s="95"/>
      <c r="V183" s="95">
        <f>IF(U182=2,V179+1,IF(U182=0,0,V179))</f>
        <v>31</v>
      </c>
      <c r="W183" s="95">
        <f>IF(U182=3,W179+1,IF(U182=0,0,W179))</f>
        <v>13</v>
      </c>
      <c r="X183" s="95">
        <f>IF(U182=1,X179+1,X179)</f>
        <v>0</v>
      </c>
    </row>
    <row r="184" spans="1:24" ht="21" customHeight="1" thickBot="1">
      <c r="A184" s="6"/>
      <c r="B184" s="7"/>
      <c r="C184" s="7"/>
      <c r="D184" s="75">
        <v>0.83124999999999993</v>
      </c>
      <c r="E184" s="17">
        <v>84.914000000000001</v>
      </c>
      <c r="F184" s="80">
        <v>0</v>
      </c>
      <c r="G184" s="105">
        <v>10000</v>
      </c>
      <c r="H184" s="67">
        <v>0.15</v>
      </c>
      <c r="I184" s="22">
        <f>E184+F184</f>
        <v>84.914000000000001</v>
      </c>
      <c r="J184" s="57">
        <f>I184-H184</f>
        <v>84.763999999999996</v>
      </c>
      <c r="K184" s="57">
        <f>I184+H184</f>
        <v>85.064000000000007</v>
      </c>
      <c r="L184" s="53"/>
      <c r="M184" s="53"/>
      <c r="N184" s="8"/>
      <c r="O184" s="103" t="str">
        <f>IF(L184&lt;&gt;"",IF(M184="○",100,IF(M184="×",-100,"")),"")</f>
        <v/>
      </c>
      <c r="P184" s="54" t="str">
        <f>IF(M184="○","勝",IF(M184="×","敗",""))</f>
        <v/>
      </c>
      <c r="Q184" s="216"/>
      <c r="R184" s="217"/>
      <c r="S184" s="217"/>
      <c r="T184" s="218"/>
      <c r="U184" s="95"/>
      <c r="V184" s="95"/>
      <c r="W184" s="95"/>
      <c r="X184" s="95"/>
    </row>
    <row r="185" spans="1:24" ht="21" customHeight="1">
      <c r="A185" s="9" t="s">
        <v>112</v>
      </c>
      <c r="B185" s="28" t="s">
        <v>40</v>
      </c>
      <c r="C185" s="28" t="s">
        <v>37</v>
      </c>
      <c r="D185" s="61" t="s">
        <v>39</v>
      </c>
      <c r="E185" s="15" t="s">
        <v>41</v>
      </c>
      <c r="F185" s="61" t="s">
        <v>27</v>
      </c>
      <c r="G185" s="51" t="s">
        <v>28</v>
      </c>
      <c r="H185" s="64" t="s">
        <v>43</v>
      </c>
      <c r="I185" s="21" t="s">
        <v>20</v>
      </c>
      <c r="J185" s="31" t="s">
        <v>21</v>
      </c>
      <c r="K185" s="31" t="s">
        <v>22</v>
      </c>
      <c r="L185" s="32" t="s">
        <v>111</v>
      </c>
      <c r="M185" s="36" t="s">
        <v>46</v>
      </c>
      <c r="N185" s="33" t="s">
        <v>113</v>
      </c>
      <c r="O185" s="100" t="s">
        <v>12</v>
      </c>
      <c r="P185" s="34" t="s">
        <v>13</v>
      </c>
      <c r="U185" s="95"/>
      <c r="V185" s="95"/>
      <c r="W185" s="95"/>
      <c r="X185" s="95"/>
    </row>
    <row r="186" spans="1:24" ht="21" customHeight="1">
      <c r="A186" s="4"/>
      <c r="B186" s="3"/>
      <c r="C186" s="3"/>
      <c r="D186" s="135">
        <v>0.73958333333333337</v>
      </c>
      <c r="E186" s="16">
        <v>84.430999999999997</v>
      </c>
      <c r="F186" s="79">
        <v>0</v>
      </c>
      <c r="G186" s="68">
        <v>20000</v>
      </c>
      <c r="H186" s="65">
        <v>0.15</v>
      </c>
      <c r="I186" s="19">
        <f>E186+F186</f>
        <v>84.430999999999997</v>
      </c>
      <c r="J186" s="2">
        <f>I186+H186</f>
        <v>84.581000000000003</v>
      </c>
      <c r="K186" s="2">
        <f>I186-H186</f>
        <v>84.280999999999992</v>
      </c>
      <c r="L186" s="47"/>
      <c r="M186" s="47"/>
      <c r="N186" s="1"/>
      <c r="O186" s="101" t="str">
        <f>IF(L186&lt;&gt;"",IF(M186="○",100,IF(M186="×",-100,"")),"")</f>
        <v/>
      </c>
      <c r="P186" s="45" t="str">
        <f>IF(M186="○","勝",IF(M186="×","敗",""))</f>
        <v/>
      </c>
      <c r="U186" s="95">
        <f>IF(AND(V186="",W186="")=TRUE,0,IF(AND(V186="勝",W186="敗")=TRUE,1,IF(AND(W186="勝",V186="敗")=TRUE,1,IF(AND(V186="勝",W186="")=TRUE,2,IF(AND(W186="勝",V186="")=TRUE,2,IF(AND(V186="敗",W186="")=TRUE,3,IF(AND(W186="敗",V186="")=TRUE,3,0)))))))</f>
        <v>2</v>
      </c>
      <c r="V186" s="95" t="str">
        <f>IF(L186="","",P186)</f>
        <v/>
      </c>
      <c r="W186" s="95" t="str">
        <f>IF(L188="","",P188)</f>
        <v>勝</v>
      </c>
      <c r="X186" s="95"/>
    </row>
    <row r="187" spans="1:24" ht="21" customHeight="1">
      <c r="A187" s="5">
        <v>46</v>
      </c>
      <c r="B187" s="140">
        <v>40645</v>
      </c>
      <c r="C187" s="141" t="str">
        <f>IF(B187="","",TEXT(B187,"(aaa)"))</f>
        <v>(火)</v>
      </c>
      <c r="D187" s="62" t="s">
        <v>39</v>
      </c>
      <c r="E187" s="11" t="s">
        <v>42</v>
      </c>
      <c r="F187" s="70" t="s">
        <v>27</v>
      </c>
      <c r="G187" s="63" t="s">
        <v>28</v>
      </c>
      <c r="H187" s="66" t="s">
        <v>44</v>
      </c>
      <c r="I187" s="20" t="s">
        <v>19</v>
      </c>
      <c r="J187" s="76" t="s">
        <v>21</v>
      </c>
      <c r="K187" s="76" t="s">
        <v>22</v>
      </c>
      <c r="L187" s="35" t="s">
        <v>111</v>
      </c>
      <c r="M187" s="48"/>
      <c r="N187" s="1"/>
      <c r="O187" s="101">
        <f>IF(AND(O186="",O188="")=TRUE,"",V187/SUM(V187:X187)*100)</f>
        <v>71.111111111111114</v>
      </c>
      <c r="P187" s="45" t="str">
        <f>IF(AND(L186="",L188="")=TRUE,"",V187&amp;"勝"&amp;W187&amp;"敗"&amp;X187&amp;"引")</f>
        <v>32勝13敗0引</v>
      </c>
      <c r="U187" s="95"/>
      <c r="V187" s="95">
        <f>IF(U186=2,V183+1,IF(U186=0,0,V183))</f>
        <v>32</v>
      </c>
      <c r="W187" s="95">
        <f>IF(U186=3,W183+1,IF(U186=0,0,W183))</f>
        <v>13</v>
      </c>
      <c r="X187" s="95">
        <f>IF(U186=1,X183+1,X183)</f>
        <v>0</v>
      </c>
    </row>
    <row r="188" spans="1:24" ht="21.75" thickBot="1">
      <c r="A188" s="6"/>
      <c r="B188" s="7"/>
      <c r="C188" s="7"/>
      <c r="D188" s="75">
        <v>0.87291666666666701</v>
      </c>
      <c r="E188" s="17">
        <v>84.914000000000001</v>
      </c>
      <c r="F188" s="80">
        <v>0</v>
      </c>
      <c r="G188" s="105">
        <v>20000</v>
      </c>
      <c r="H188" s="67">
        <v>0.15</v>
      </c>
      <c r="I188" s="22">
        <f>E188+F188</f>
        <v>84.914000000000001</v>
      </c>
      <c r="J188" s="57">
        <f>I188-H188</f>
        <v>84.763999999999996</v>
      </c>
      <c r="K188" s="57">
        <f>I188+H188</f>
        <v>85.064000000000007</v>
      </c>
      <c r="L188" s="53">
        <v>1</v>
      </c>
      <c r="M188" s="53" t="s">
        <v>45</v>
      </c>
      <c r="N188" s="8">
        <v>2920</v>
      </c>
      <c r="O188" s="103">
        <f>IF(L188&lt;&gt;"",IF(M188="○",100,IF(M188="×",-100,"")),"")</f>
        <v>100</v>
      </c>
      <c r="P188" s="54" t="str">
        <f>IF(M188="○","勝",IF(M188="×","敗",""))</f>
        <v>勝</v>
      </c>
      <c r="Q188" s="216"/>
      <c r="R188" s="217"/>
      <c r="S188" s="217"/>
      <c r="T188" s="218"/>
      <c r="U188" s="95"/>
      <c r="V188" s="95"/>
      <c r="W188" s="95"/>
      <c r="X188" s="95"/>
    </row>
    <row r="189" spans="1:24" ht="21" customHeight="1">
      <c r="A189" s="9" t="s">
        <v>112</v>
      </c>
      <c r="B189" s="28" t="s">
        <v>40</v>
      </c>
      <c r="C189" s="28" t="s">
        <v>37</v>
      </c>
      <c r="D189" s="61" t="s">
        <v>39</v>
      </c>
      <c r="E189" s="15" t="s">
        <v>41</v>
      </c>
      <c r="F189" s="61" t="s">
        <v>27</v>
      </c>
      <c r="G189" s="51" t="s">
        <v>28</v>
      </c>
      <c r="H189" s="64" t="s">
        <v>43</v>
      </c>
      <c r="I189" s="21" t="s">
        <v>20</v>
      </c>
      <c r="J189" s="31" t="s">
        <v>21</v>
      </c>
      <c r="K189" s="31" t="s">
        <v>22</v>
      </c>
      <c r="L189" s="32" t="s">
        <v>111</v>
      </c>
      <c r="M189" s="36" t="s">
        <v>46</v>
      </c>
      <c r="N189" s="33" t="s">
        <v>113</v>
      </c>
      <c r="O189" s="100" t="s">
        <v>12</v>
      </c>
      <c r="P189" s="34" t="s">
        <v>13</v>
      </c>
      <c r="U189" s="95"/>
      <c r="V189" s="95"/>
      <c r="W189" s="95"/>
      <c r="X189" s="95"/>
    </row>
    <row r="190" spans="1:24" ht="21" customHeight="1">
      <c r="A190" s="4"/>
      <c r="B190" s="3"/>
      <c r="C190" s="3"/>
      <c r="D190" s="135">
        <v>0.625</v>
      </c>
      <c r="E190" s="16">
        <v>83.593000000000004</v>
      </c>
      <c r="F190" s="79">
        <v>0</v>
      </c>
      <c r="G190" s="68">
        <v>10000</v>
      </c>
      <c r="H190" s="65">
        <v>0.15</v>
      </c>
      <c r="I190" s="19">
        <f>E190+F190</f>
        <v>83.593000000000004</v>
      </c>
      <c r="J190" s="2">
        <f>I190+H190</f>
        <v>83.743000000000009</v>
      </c>
      <c r="K190" s="2">
        <f>I190-H190</f>
        <v>83.442999999999998</v>
      </c>
      <c r="L190" s="47"/>
      <c r="M190" s="47"/>
      <c r="N190" s="1"/>
      <c r="O190" s="101" t="str">
        <f>IF(L190&lt;&gt;"",IF(M190="○",100,IF(M190="×",-100,"")),"")</f>
        <v/>
      </c>
      <c r="P190" s="45" t="str">
        <f>IF(M190="○","勝",IF(M190="×","敗",""))</f>
        <v/>
      </c>
      <c r="U190" s="95">
        <f>IF(AND(V190="",W190="")=TRUE,0,IF(AND(V190="勝",W190="敗")=TRUE,1,IF(AND(W190="勝",V190="敗")=TRUE,1,IF(AND(V190="勝",W190="")=TRUE,2,IF(AND(W190="勝",V190="")=TRUE,2,IF(AND(V190="敗",W190="")=TRUE,3,IF(AND(W190="敗",V190="")=TRUE,3,0)))))))</f>
        <v>3</v>
      </c>
      <c r="V190" s="95" t="str">
        <f>IF(L190="","",P190)</f>
        <v/>
      </c>
      <c r="W190" s="95" t="str">
        <f>IF(L192="","",P192)</f>
        <v>敗</v>
      </c>
      <c r="X190" s="95"/>
    </row>
    <row r="191" spans="1:24" ht="21" customHeight="1">
      <c r="A191" s="5">
        <v>47</v>
      </c>
      <c r="B191" s="140">
        <v>40647</v>
      </c>
      <c r="C191" s="141" t="str">
        <f>IF(B191="","",TEXT(B191,"(aaa)"))</f>
        <v>(木)</v>
      </c>
      <c r="D191" s="62" t="s">
        <v>39</v>
      </c>
      <c r="E191" s="11" t="s">
        <v>42</v>
      </c>
      <c r="F191" s="70" t="s">
        <v>27</v>
      </c>
      <c r="G191" s="63" t="s">
        <v>28</v>
      </c>
      <c r="H191" s="66" t="s">
        <v>44</v>
      </c>
      <c r="I191" s="20" t="s">
        <v>19</v>
      </c>
      <c r="J191" s="76" t="s">
        <v>21</v>
      </c>
      <c r="K191" s="76" t="s">
        <v>22</v>
      </c>
      <c r="L191" s="35" t="s">
        <v>111</v>
      </c>
      <c r="M191" s="48"/>
      <c r="N191" s="1"/>
      <c r="O191" s="101">
        <f>IF(AND(O190="",O192="")=TRUE,"",V191/SUM(V191:X191)*100)</f>
        <v>69.565217391304344</v>
      </c>
      <c r="P191" s="45" t="str">
        <f>IF(AND(L190="",L192="")=TRUE,"",V191&amp;"勝"&amp;W191&amp;"敗"&amp;X191&amp;"引")</f>
        <v>32勝14敗0引</v>
      </c>
      <c r="U191" s="95"/>
      <c r="V191" s="95">
        <f>IF(U190=2,V187+1,IF(U190=0,0,V187))</f>
        <v>32</v>
      </c>
      <c r="W191" s="95">
        <f>IF(U190=3,W187+1,IF(U190=0,0,W187))</f>
        <v>14</v>
      </c>
      <c r="X191" s="95">
        <f>IF(U190=1,X187+1,X187)</f>
        <v>0</v>
      </c>
    </row>
    <row r="192" spans="1:24" ht="21" customHeight="1" thickBot="1">
      <c r="A192" s="6"/>
      <c r="B192" s="7"/>
      <c r="C192" s="7"/>
      <c r="D192" s="75">
        <v>0.77500000000000002</v>
      </c>
      <c r="E192" s="17">
        <v>83.105999999999995</v>
      </c>
      <c r="F192" s="80">
        <v>0</v>
      </c>
      <c r="G192" s="105">
        <v>10000</v>
      </c>
      <c r="H192" s="67">
        <v>0.15</v>
      </c>
      <c r="I192" s="22">
        <f>E192+F192</f>
        <v>83.105999999999995</v>
      </c>
      <c r="J192" s="57">
        <f>I192-H192</f>
        <v>82.955999999999989</v>
      </c>
      <c r="K192" s="57">
        <f>I192+H192</f>
        <v>83.256</v>
      </c>
      <c r="L192" s="53">
        <v>1</v>
      </c>
      <c r="M192" s="53" t="s">
        <v>47</v>
      </c>
      <c r="N192" s="8">
        <v>-1550</v>
      </c>
      <c r="O192" s="103">
        <f>IF(L192&lt;&gt;"",IF(M192="○",100,IF(M192="×",-100,"")),"")</f>
        <v>-100</v>
      </c>
      <c r="P192" s="54" t="str">
        <f>IF(M192="○","勝",IF(M192="×","敗",""))</f>
        <v>敗</v>
      </c>
      <c r="Q192" s="216"/>
      <c r="R192" s="217"/>
      <c r="S192" s="217"/>
      <c r="T192" s="218"/>
      <c r="U192" s="95"/>
      <c r="V192" s="95"/>
      <c r="W192" s="95"/>
      <c r="X192" s="95"/>
    </row>
    <row r="193" spans="1:24" ht="21" customHeight="1">
      <c r="A193" s="9" t="s">
        <v>112</v>
      </c>
      <c r="B193" s="28" t="s">
        <v>40</v>
      </c>
      <c r="C193" s="28" t="s">
        <v>37</v>
      </c>
      <c r="D193" s="61" t="s">
        <v>39</v>
      </c>
      <c r="E193" s="15" t="s">
        <v>41</v>
      </c>
      <c r="F193" s="61" t="s">
        <v>27</v>
      </c>
      <c r="G193" s="51" t="s">
        <v>28</v>
      </c>
      <c r="H193" s="64" t="s">
        <v>43</v>
      </c>
      <c r="I193" s="21" t="s">
        <v>20</v>
      </c>
      <c r="J193" s="31" t="s">
        <v>21</v>
      </c>
      <c r="K193" s="31" t="s">
        <v>22</v>
      </c>
      <c r="L193" s="32" t="s">
        <v>111</v>
      </c>
      <c r="M193" s="36" t="s">
        <v>46</v>
      </c>
      <c r="N193" s="33" t="s">
        <v>113</v>
      </c>
      <c r="O193" s="100" t="s">
        <v>12</v>
      </c>
      <c r="P193" s="34" t="s">
        <v>13</v>
      </c>
      <c r="U193" s="95"/>
      <c r="V193" s="95"/>
      <c r="W193" s="95"/>
      <c r="X193" s="95"/>
    </row>
    <row r="194" spans="1:24" ht="21" customHeight="1">
      <c r="A194" s="4"/>
      <c r="B194" s="3"/>
      <c r="C194" s="3"/>
      <c r="D194" s="135">
        <v>0.78541666666666676</v>
      </c>
      <c r="E194" s="16">
        <v>82.668999999999997</v>
      </c>
      <c r="F194" s="79">
        <v>0</v>
      </c>
      <c r="G194" s="68">
        <v>20000</v>
      </c>
      <c r="H194" s="65">
        <v>0.15</v>
      </c>
      <c r="I194" s="19">
        <f>E194+F194</f>
        <v>82.668999999999997</v>
      </c>
      <c r="J194" s="2">
        <f>I194+H194</f>
        <v>82.819000000000003</v>
      </c>
      <c r="K194" s="2">
        <f>I194-H194</f>
        <v>82.518999999999991</v>
      </c>
      <c r="L194" s="47"/>
      <c r="M194" s="47"/>
      <c r="N194" s="1"/>
      <c r="O194" s="101" t="str">
        <f>IF(L194&lt;&gt;"",IF(M194="○",100,IF(M194="×",-100,"")),"")</f>
        <v/>
      </c>
      <c r="P194" s="45" t="str">
        <f>IF(M194="○","勝",IF(M194="×","敗",""))</f>
        <v/>
      </c>
      <c r="U194" s="95">
        <f>IF(AND(V194="",W194="")=TRUE,0,IF(AND(V194="勝",W194="敗")=TRUE,1,IF(AND(W194="勝",V194="敗")=TRUE,1,IF(AND(V194="勝",W194="")=TRUE,2,IF(AND(W194="勝",V194="")=TRUE,2,IF(AND(V194="敗",W194="")=TRUE,3,IF(AND(W194="敗",V194="")=TRUE,3,0)))))))</f>
        <v>3</v>
      </c>
      <c r="V194" s="95" t="str">
        <f>IF(L194="","",P194)</f>
        <v/>
      </c>
      <c r="W194" s="95" t="str">
        <f>IF(L196="","",P196)</f>
        <v>敗</v>
      </c>
      <c r="X194" s="95"/>
    </row>
    <row r="195" spans="1:24" ht="21" customHeight="1">
      <c r="A195" s="5">
        <v>48</v>
      </c>
      <c r="B195" s="140">
        <v>40652</v>
      </c>
      <c r="C195" s="141" t="str">
        <f>IF(B195="","",TEXT(B195,"(aaa)"))</f>
        <v>(火)</v>
      </c>
      <c r="D195" s="62" t="s">
        <v>39</v>
      </c>
      <c r="E195" s="11" t="s">
        <v>42</v>
      </c>
      <c r="F195" s="70" t="s">
        <v>27</v>
      </c>
      <c r="G195" s="63" t="s">
        <v>28</v>
      </c>
      <c r="H195" s="66" t="s">
        <v>44</v>
      </c>
      <c r="I195" s="20" t="s">
        <v>19</v>
      </c>
      <c r="J195" s="76" t="s">
        <v>21</v>
      </c>
      <c r="K195" s="76" t="s">
        <v>22</v>
      </c>
      <c r="L195" s="35" t="s">
        <v>111</v>
      </c>
      <c r="M195" s="48"/>
      <c r="N195" s="1"/>
      <c r="O195" s="101">
        <f>IF(AND(O194="",O196="")=TRUE,"",V195/SUM(V195:X195)*100)</f>
        <v>68.085106382978722</v>
      </c>
      <c r="P195" s="45" t="str">
        <f>IF(AND(L194="",L196="")=TRUE,"",V195&amp;"勝"&amp;W195&amp;"敗"&amp;X195&amp;"引")</f>
        <v>32勝15敗0引</v>
      </c>
      <c r="U195" s="95"/>
      <c r="V195" s="95">
        <f>IF(U194=2,V191+1,IF(U194=0,0,V191))</f>
        <v>32</v>
      </c>
      <c r="W195" s="95">
        <f>IF(U194=3,W191+1,IF(U194=0,0,W191))</f>
        <v>15</v>
      </c>
      <c r="X195" s="95">
        <f>IF(U194=1,X191+1,X191)</f>
        <v>0</v>
      </c>
    </row>
    <row r="196" spans="1:24" ht="21" customHeight="1" thickBot="1">
      <c r="A196" s="6"/>
      <c r="B196" s="7"/>
      <c r="C196" s="7"/>
      <c r="D196" s="75">
        <v>0.65833333333333333</v>
      </c>
      <c r="E196" s="17">
        <v>82.414000000000001</v>
      </c>
      <c r="F196" s="80">
        <v>0</v>
      </c>
      <c r="G196" s="105">
        <v>20000</v>
      </c>
      <c r="H196" s="67">
        <v>0.15</v>
      </c>
      <c r="I196" s="22">
        <f>E196+F196</f>
        <v>82.414000000000001</v>
      </c>
      <c r="J196" s="57">
        <f>I196-H196</f>
        <v>82.263999999999996</v>
      </c>
      <c r="K196" s="57">
        <f>I196+H196</f>
        <v>82.564000000000007</v>
      </c>
      <c r="L196" s="53">
        <v>1</v>
      </c>
      <c r="M196" s="53" t="s">
        <v>47</v>
      </c>
      <c r="N196" s="8">
        <v>-3300</v>
      </c>
      <c r="O196" s="103">
        <f>IF(L196&lt;&gt;"",IF(M196="○",100,IF(M196="×",-100,"")),"")</f>
        <v>-100</v>
      </c>
      <c r="P196" s="54" t="str">
        <f>IF(M196="○","勝",IF(M196="×","敗",""))</f>
        <v>敗</v>
      </c>
      <c r="Q196" s="216"/>
      <c r="R196" s="217"/>
      <c r="S196" s="217"/>
      <c r="T196" s="218"/>
      <c r="U196" s="95"/>
      <c r="V196" s="95"/>
      <c r="W196" s="95"/>
      <c r="X196" s="95"/>
    </row>
    <row r="197" spans="1:24" ht="21" customHeight="1">
      <c r="A197" s="9" t="s">
        <v>112</v>
      </c>
      <c r="B197" s="28" t="s">
        <v>40</v>
      </c>
      <c r="C197" s="28" t="s">
        <v>37</v>
      </c>
      <c r="D197" s="61" t="s">
        <v>39</v>
      </c>
      <c r="E197" s="15" t="s">
        <v>41</v>
      </c>
      <c r="F197" s="61" t="s">
        <v>27</v>
      </c>
      <c r="G197" s="51" t="s">
        <v>28</v>
      </c>
      <c r="H197" s="64" t="s">
        <v>43</v>
      </c>
      <c r="I197" s="21" t="s">
        <v>20</v>
      </c>
      <c r="J197" s="31" t="s">
        <v>21</v>
      </c>
      <c r="K197" s="31" t="s">
        <v>22</v>
      </c>
      <c r="L197" s="32" t="s">
        <v>111</v>
      </c>
      <c r="M197" s="36" t="s">
        <v>46</v>
      </c>
      <c r="N197" s="33" t="s">
        <v>113</v>
      </c>
      <c r="O197" s="100" t="s">
        <v>12</v>
      </c>
      <c r="P197" s="34" t="s">
        <v>13</v>
      </c>
      <c r="U197" s="95"/>
      <c r="V197" s="95"/>
      <c r="W197" s="95"/>
      <c r="X197" s="95"/>
    </row>
    <row r="198" spans="1:24" ht="21" customHeight="1">
      <c r="A198" s="4"/>
      <c r="B198" s="3"/>
      <c r="C198" s="3"/>
      <c r="D198" s="135">
        <v>0.6875</v>
      </c>
      <c r="E198" s="16">
        <v>82.174999999999997</v>
      </c>
      <c r="F198" s="79">
        <v>0</v>
      </c>
      <c r="G198" s="68">
        <v>10000</v>
      </c>
      <c r="H198" s="65">
        <v>0.15</v>
      </c>
      <c r="I198" s="19">
        <f>E198+F198</f>
        <v>82.174999999999997</v>
      </c>
      <c r="J198" s="2">
        <f>I198+H198</f>
        <v>82.325000000000003</v>
      </c>
      <c r="K198" s="2">
        <f>I198-H198</f>
        <v>82.024999999999991</v>
      </c>
      <c r="L198" s="47"/>
      <c r="M198" s="47"/>
      <c r="N198" s="1"/>
      <c r="O198" s="101" t="str">
        <f>IF(L198&lt;&gt;"",IF(M198="○",100,IF(M198="×",-100,"")),"")</f>
        <v/>
      </c>
      <c r="P198" s="45" t="str">
        <f>IF(M198="○","勝",IF(M198="×","敗",""))</f>
        <v/>
      </c>
      <c r="U198" s="95">
        <f>IF(AND(V198="",W198="")=TRUE,0,IF(AND(V198="勝",W198="敗")=TRUE,1,IF(AND(W198="勝",V198="敗")=TRUE,1,IF(AND(V198="勝",W198="")=TRUE,2,IF(AND(W198="勝",V198="")=TRUE,2,IF(AND(V198="敗",W198="")=TRUE,3,IF(AND(W198="敗",V198="")=TRUE,3,0)))))))</f>
        <v>2</v>
      </c>
      <c r="V198" s="95" t="str">
        <f>IF(L198="","",P198)</f>
        <v/>
      </c>
      <c r="W198" s="95" t="str">
        <f>IF(L200="","",P200)</f>
        <v>勝</v>
      </c>
      <c r="X198" s="95"/>
    </row>
    <row r="199" spans="1:24" ht="21" customHeight="1">
      <c r="A199" s="5">
        <v>49</v>
      </c>
      <c r="B199" s="140">
        <v>40654</v>
      </c>
      <c r="C199" s="141" t="str">
        <f>IF(B199="","",TEXT(B199,"(aaa)"))</f>
        <v>(木)</v>
      </c>
      <c r="D199" s="62" t="s">
        <v>39</v>
      </c>
      <c r="E199" s="11" t="s">
        <v>42</v>
      </c>
      <c r="F199" s="70" t="s">
        <v>27</v>
      </c>
      <c r="G199" s="63" t="s">
        <v>28</v>
      </c>
      <c r="H199" s="66" t="s">
        <v>44</v>
      </c>
      <c r="I199" s="20" t="s">
        <v>19</v>
      </c>
      <c r="J199" s="76" t="s">
        <v>21</v>
      </c>
      <c r="K199" s="76" t="s">
        <v>22</v>
      </c>
      <c r="L199" s="35" t="s">
        <v>111</v>
      </c>
      <c r="M199" s="48"/>
      <c r="N199" s="1"/>
      <c r="O199" s="101">
        <f>IF(AND(O198="",O200="")=TRUE,"",V199/SUM(V199:X199)*100)</f>
        <v>68.75</v>
      </c>
      <c r="P199" s="45" t="str">
        <f>IF(AND(L198="",L200="")=TRUE,"",V199&amp;"勝"&amp;W199&amp;"敗"&amp;X199&amp;"引")</f>
        <v>33勝15敗0引</v>
      </c>
      <c r="U199" s="95"/>
      <c r="V199" s="95">
        <f>IF(U198=2,V195+1,IF(U198=0,0,V195))</f>
        <v>33</v>
      </c>
      <c r="W199" s="95">
        <f>IF(U198=3,W195+1,IF(U198=0,0,W195))</f>
        <v>15</v>
      </c>
      <c r="X199" s="95">
        <f>IF(U198=1,X195+1,X195)</f>
        <v>0</v>
      </c>
    </row>
    <row r="200" spans="1:24" ht="21" customHeight="1" thickBot="1">
      <c r="A200" s="6"/>
      <c r="B200" s="7"/>
      <c r="C200" s="7"/>
      <c r="D200" s="75">
        <v>0.77083333333333337</v>
      </c>
      <c r="E200" s="17">
        <v>81.866</v>
      </c>
      <c r="F200" s="80">
        <v>0</v>
      </c>
      <c r="G200" s="105">
        <v>10000</v>
      </c>
      <c r="H200" s="67">
        <v>0.15</v>
      </c>
      <c r="I200" s="22">
        <f>E200+F200</f>
        <v>81.866</v>
      </c>
      <c r="J200" s="57">
        <f>I200-H200</f>
        <v>81.715999999999994</v>
      </c>
      <c r="K200" s="57">
        <f>I200+H200</f>
        <v>82.016000000000005</v>
      </c>
      <c r="L200" s="53">
        <v>1</v>
      </c>
      <c r="M200" s="53" t="s">
        <v>45</v>
      </c>
      <c r="N200" s="8">
        <v>1490</v>
      </c>
      <c r="O200" s="103">
        <f>IF(L200&lt;&gt;"",IF(M200="○",100,IF(M200="×",-100,"")),"")</f>
        <v>100</v>
      </c>
      <c r="P200" s="54" t="str">
        <f>IF(M200="○","勝",IF(M200="×","敗",""))</f>
        <v>勝</v>
      </c>
      <c r="Q200" s="185"/>
      <c r="R200" s="186"/>
      <c r="S200" s="186"/>
      <c r="T200" s="187"/>
      <c r="U200" s="95"/>
      <c r="V200" s="95"/>
      <c r="W200" s="95"/>
      <c r="X200" s="95"/>
    </row>
    <row r="201" spans="1:24" ht="21" customHeight="1">
      <c r="A201" s="9" t="s">
        <v>112</v>
      </c>
      <c r="B201" s="28" t="s">
        <v>40</v>
      </c>
      <c r="C201" s="28" t="s">
        <v>37</v>
      </c>
      <c r="D201" s="61" t="s">
        <v>39</v>
      </c>
      <c r="E201" s="15" t="s">
        <v>41</v>
      </c>
      <c r="F201" s="61" t="s">
        <v>27</v>
      </c>
      <c r="G201" s="51" t="s">
        <v>28</v>
      </c>
      <c r="H201" s="64" t="s">
        <v>43</v>
      </c>
      <c r="I201" s="21" t="s">
        <v>20</v>
      </c>
      <c r="J201" s="31" t="s">
        <v>21</v>
      </c>
      <c r="K201" s="31" t="s">
        <v>22</v>
      </c>
      <c r="L201" s="32" t="s">
        <v>111</v>
      </c>
      <c r="M201" s="36" t="s">
        <v>46</v>
      </c>
      <c r="N201" s="33" t="s">
        <v>113</v>
      </c>
      <c r="O201" s="100" t="s">
        <v>12</v>
      </c>
      <c r="P201" s="34" t="s">
        <v>13</v>
      </c>
      <c r="U201" s="95"/>
      <c r="V201" s="95"/>
      <c r="W201" s="95"/>
      <c r="X201" s="95"/>
    </row>
    <row r="202" spans="1:24" ht="21" customHeight="1">
      <c r="A202" s="4"/>
      <c r="B202" s="3"/>
      <c r="C202" s="3"/>
      <c r="D202" s="135">
        <v>0.66666666666666663</v>
      </c>
      <c r="E202" s="16">
        <v>81.813999999999993</v>
      </c>
      <c r="F202" s="79">
        <v>0</v>
      </c>
      <c r="G202" s="68">
        <v>2000</v>
      </c>
      <c r="H202" s="189">
        <v>0.153</v>
      </c>
      <c r="I202" s="19">
        <f>E202+F202</f>
        <v>81.813999999999993</v>
      </c>
      <c r="J202" s="2">
        <f>I202+H202</f>
        <v>81.966999999999999</v>
      </c>
      <c r="K202" s="2">
        <f>I202-H202</f>
        <v>81.660999999999987</v>
      </c>
      <c r="L202" s="47">
        <v>1</v>
      </c>
      <c r="M202" s="47" t="s">
        <v>47</v>
      </c>
      <c r="N202" s="1">
        <v>-3120</v>
      </c>
      <c r="O202" s="101">
        <f>IF(L202&lt;&gt;"",IF(M202="○",100,IF(M202="×",-100,"")),"")</f>
        <v>-100</v>
      </c>
      <c r="P202" s="45" t="str">
        <f>IF(M202="○","勝",IF(M202="×","敗",""))</f>
        <v>敗</v>
      </c>
      <c r="U202" s="95">
        <f>IF(AND(V202="",W202="")=TRUE,0,IF(AND(V202="勝",W202="敗")=TRUE,1,IF(AND(W202="勝",V202="敗")=TRUE,1,IF(AND(V202="勝",W202="")=TRUE,2,IF(AND(W202="勝",V202="")=TRUE,2,IF(AND(V202="敗",W202="")=TRUE,3,IF(AND(W202="敗",V202="")=TRUE,3,0)))))))</f>
        <v>3</v>
      </c>
      <c r="V202" s="95" t="str">
        <f>IF(L202="","",P202)</f>
        <v>敗</v>
      </c>
      <c r="W202" s="95" t="str">
        <f>IF(L204="","",P204)</f>
        <v/>
      </c>
      <c r="X202" s="95"/>
    </row>
    <row r="203" spans="1:24" ht="21" customHeight="1">
      <c r="A203" s="5">
        <v>50</v>
      </c>
      <c r="B203" s="140">
        <v>40659</v>
      </c>
      <c r="C203" s="141" t="str">
        <f>IF(B203="","",TEXT(B203,"(aaa)"))</f>
        <v>(火)</v>
      </c>
      <c r="D203" s="62" t="s">
        <v>39</v>
      </c>
      <c r="E203" s="11" t="s">
        <v>42</v>
      </c>
      <c r="F203" s="70" t="s">
        <v>27</v>
      </c>
      <c r="G203" s="63" t="s">
        <v>28</v>
      </c>
      <c r="H203" s="66" t="s">
        <v>44</v>
      </c>
      <c r="I203" s="20" t="s">
        <v>19</v>
      </c>
      <c r="J203" s="76" t="s">
        <v>21</v>
      </c>
      <c r="K203" s="76" t="s">
        <v>22</v>
      </c>
      <c r="L203" s="35" t="s">
        <v>111</v>
      </c>
      <c r="M203" s="48"/>
      <c r="N203" s="1"/>
      <c r="O203" s="101">
        <f>IF(AND(O202="",O204="")=TRUE,"",V203/SUM(V203:X203)*100)</f>
        <v>67.346938775510196</v>
      </c>
      <c r="P203" s="45" t="str">
        <f>IF(AND(L202="",L204="")=TRUE,"",V203&amp;"勝"&amp;W203&amp;"敗"&amp;X203&amp;"引")</f>
        <v>33勝16敗0引</v>
      </c>
      <c r="U203" s="95"/>
      <c r="V203" s="95">
        <f>IF(U202=2,V199+1,IF(U202=0,0,V199))</f>
        <v>33</v>
      </c>
      <c r="W203" s="95">
        <f>IF(U202=3,W199+1,IF(U202=0,0,W199))</f>
        <v>16</v>
      </c>
      <c r="X203" s="95">
        <f>IF(U202=1,X199+1,X199)</f>
        <v>0</v>
      </c>
    </row>
    <row r="204" spans="1:24" ht="21" customHeight="1" thickBot="1">
      <c r="A204" s="6"/>
      <c r="B204" s="7"/>
      <c r="C204" s="7"/>
      <c r="D204" s="75"/>
      <c r="E204" s="17"/>
      <c r="F204" s="80"/>
      <c r="G204" s="105">
        <v>10000</v>
      </c>
      <c r="H204" s="67">
        <v>0.15</v>
      </c>
      <c r="I204" s="22">
        <f>E204+F204</f>
        <v>0</v>
      </c>
      <c r="J204" s="57">
        <f>I204-H204</f>
        <v>-0.15</v>
      </c>
      <c r="K204" s="57">
        <f>I204+H204</f>
        <v>0.15</v>
      </c>
      <c r="L204" s="53"/>
      <c r="M204" s="53"/>
      <c r="N204" s="8"/>
      <c r="O204" s="103" t="str">
        <f>IF(L204&lt;&gt;"",IF(M204="○",100,IF(M204="×",-100,"")),"")</f>
        <v/>
      </c>
      <c r="P204" s="54" t="str">
        <f>IF(M204="○","勝",IF(M204="×","敗",""))</f>
        <v/>
      </c>
      <c r="Q204" s="185"/>
      <c r="R204" s="186"/>
      <c r="S204" s="186"/>
      <c r="T204" s="187"/>
      <c r="U204" s="95"/>
      <c r="V204" s="95"/>
      <c r="W204" s="95"/>
      <c r="X204" s="95"/>
    </row>
    <row r="205" spans="1:24" ht="21" customHeight="1">
      <c r="A205" s="9" t="s">
        <v>112</v>
      </c>
      <c r="B205" s="28" t="s">
        <v>40</v>
      </c>
      <c r="C205" s="28" t="s">
        <v>37</v>
      </c>
      <c r="D205" s="61" t="s">
        <v>39</v>
      </c>
      <c r="E205" s="15" t="s">
        <v>41</v>
      </c>
      <c r="F205" s="61" t="s">
        <v>27</v>
      </c>
      <c r="G205" s="51" t="s">
        <v>28</v>
      </c>
      <c r="H205" s="64" t="s">
        <v>43</v>
      </c>
      <c r="I205" s="21" t="s">
        <v>20</v>
      </c>
      <c r="J205" s="31" t="s">
        <v>21</v>
      </c>
      <c r="K205" s="31" t="s">
        <v>22</v>
      </c>
      <c r="L205" s="32" t="s">
        <v>111</v>
      </c>
      <c r="M205" s="36" t="s">
        <v>46</v>
      </c>
      <c r="N205" s="33" t="s">
        <v>113</v>
      </c>
      <c r="O205" s="100" t="s">
        <v>12</v>
      </c>
      <c r="P205" s="34" t="s">
        <v>13</v>
      </c>
      <c r="Q205" s="190">
        <v>40659</v>
      </c>
      <c r="U205" s="95"/>
      <c r="V205" s="95"/>
      <c r="W205" s="95"/>
      <c r="X205" s="95"/>
    </row>
    <row r="206" spans="1:24" ht="21" customHeight="1">
      <c r="A206" s="4"/>
      <c r="B206" s="3"/>
      <c r="C206" s="3"/>
      <c r="D206" s="135"/>
      <c r="E206" s="16"/>
      <c r="F206" s="79"/>
      <c r="G206" s="68">
        <v>10000</v>
      </c>
      <c r="H206" s="65">
        <v>0.15</v>
      </c>
      <c r="I206" s="19">
        <f>E206+F206</f>
        <v>0</v>
      </c>
      <c r="J206" s="2">
        <f>I206+H206</f>
        <v>0.15</v>
      </c>
      <c r="K206" s="2">
        <f>I206-H206</f>
        <v>-0.15</v>
      </c>
      <c r="L206" s="47"/>
      <c r="M206" s="47"/>
      <c r="N206" s="1"/>
      <c r="O206" s="101" t="str">
        <f>IF(L206&lt;&gt;"",IF(M206="○",100,IF(M206="×",-100,"")),"")</f>
        <v/>
      </c>
      <c r="P206" s="45" t="str">
        <f>IF(M206="○","勝",IF(M206="×","敗",""))</f>
        <v/>
      </c>
      <c r="Q206" t="s">
        <v>121</v>
      </c>
      <c r="U206" s="95">
        <f>IF(AND(V206="",W206="")=TRUE,0,IF(AND(V206="勝",W206="敗")=TRUE,1,IF(AND(W206="勝",V206="敗")=TRUE,1,IF(AND(V206="勝",W206="")=TRUE,2,IF(AND(W206="勝",V206="")=TRUE,2,IF(AND(V206="敗",W206="")=TRUE,3,IF(AND(W206="敗",V206="")=TRUE,3,0)))))))</f>
        <v>2</v>
      </c>
      <c r="V206" s="95" t="str">
        <f>IF(L206="","",P206)</f>
        <v/>
      </c>
      <c r="W206" s="95" t="str">
        <f>IF(L208="","",P208)</f>
        <v>勝</v>
      </c>
      <c r="X206" s="95"/>
    </row>
    <row r="207" spans="1:24" ht="21" customHeight="1">
      <c r="A207" s="5">
        <v>51</v>
      </c>
      <c r="B207" s="140">
        <v>40659</v>
      </c>
      <c r="C207" s="141" t="str">
        <f>IF(B207="","",TEXT(B207,"(aaa)"))</f>
        <v>(火)</v>
      </c>
      <c r="D207" s="62" t="s">
        <v>39</v>
      </c>
      <c r="E207" s="11" t="s">
        <v>42</v>
      </c>
      <c r="F207" s="70" t="s">
        <v>27</v>
      </c>
      <c r="G207" s="63" t="s">
        <v>28</v>
      </c>
      <c r="H207" s="66" t="s">
        <v>44</v>
      </c>
      <c r="I207" s="20" t="s">
        <v>19</v>
      </c>
      <c r="J207" s="76" t="s">
        <v>21</v>
      </c>
      <c r="K207" s="76" t="s">
        <v>22</v>
      </c>
      <c r="L207" s="35" t="s">
        <v>111</v>
      </c>
      <c r="M207" s="48"/>
      <c r="N207" s="1"/>
      <c r="O207" s="101">
        <f>IF(AND(O206="",O208="")=TRUE,"",V207/SUM(V207:X207)*100)</f>
        <v>68</v>
      </c>
      <c r="P207" s="45" t="str">
        <f>IF(AND(L206="",L208="")=TRUE,"",V207&amp;"勝"&amp;W207&amp;"敗"&amp;X207&amp;"引")</f>
        <v>34勝16敗0引</v>
      </c>
      <c r="U207" s="95"/>
      <c r="V207" s="95">
        <f>IF(U206=2,V203+1,IF(U206=0,0,V203))</f>
        <v>34</v>
      </c>
      <c r="W207" s="95">
        <f>IF(U206=3,W203+1,IF(U206=0,0,W203))</f>
        <v>16</v>
      </c>
      <c r="X207" s="95">
        <f>IF(U206=1,X203+1,X203)</f>
        <v>0</v>
      </c>
    </row>
    <row r="208" spans="1:24" ht="21" customHeight="1" thickBot="1">
      <c r="A208" s="6"/>
      <c r="B208" s="7"/>
      <c r="C208" s="7"/>
      <c r="D208" s="75">
        <v>0.72499999999999998</v>
      </c>
      <c r="E208" s="17">
        <v>81.614000000000004</v>
      </c>
      <c r="F208" s="80">
        <v>0</v>
      </c>
      <c r="G208" s="105">
        <v>2000</v>
      </c>
      <c r="H208" s="67">
        <v>0.153</v>
      </c>
      <c r="I208" s="22">
        <f>E208+F208</f>
        <v>81.614000000000004</v>
      </c>
      <c r="J208" s="57">
        <f>I208-H208</f>
        <v>81.460999999999999</v>
      </c>
      <c r="K208" s="57">
        <f>I208+H208</f>
        <v>81.76700000000001</v>
      </c>
      <c r="L208" s="53">
        <v>1</v>
      </c>
      <c r="M208" s="53" t="s">
        <v>45</v>
      </c>
      <c r="N208" s="8">
        <v>3060</v>
      </c>
      <c r="O208" s="103">
        <f>IF(L208&lt;&gt;"",IF(M208="○",100,IF(M208="×",-100,"")),"")</f>
        <v>100</v>
      </c>
      <c r="P208" s="54" t="str">
        <f>IF(M208="○","勝",IF(M208="×","敗",""))</f>
        <v>勝</v>
      </c>
      <c r="Q208" s="185"/>
      <c r="R208" s="186"/>
      <c r="S208" s="186"/>
      <c r="T208" s="187"/>
      <c r="U208" s="95"/>
      <c r="V208" s="95"/>
      <c r="W208" s="95"/>
      <c r="X208" s="95"/>
    </row>
    <row r="209" spans="1:24" ht="21" customHeight="1">
      <c r="A209" s="9" t="s">
        <v>112</v>
      </c>
      <c r="B209" s="28" t="s">
        <v>40</v>
      </c>
      <c r="C209" s="28" t="s">
        <v>37</v>
      </c>
      <c r="D209" s="61" t="s">
        <v>39</v>
      </c>
      <c r="E209" s="15" t="s">
        <v>41</v>
      </c>
      <c r="F209" s="61" t="s">
        <v>27</v>
      </c>
      <c r="G209" s="51" t="s">
        <v>28</v>
      </c>
      <c r="H209" s="64" t="s">
        <v>43</v>
      </c>
      <c r="I209" s="21" t="s">
        <v>20</v>
      </c>
      <c r="J209" s="31" t="s">
        <v>21</v>
      </c>
      <c r="K209" s="31" t="s">
        <v>22</v>
      </c>
      <c r="L209" s="32" t="s">
        <v>111</v>
      </c>
      <c r="M209" s="36" t="s">
        <v>46</v>
      </c>
      <c r="N209" s="33" t="s">
        <v>113</v>
      </c>
      <c r="O209" s="100" t="s">
        <v>12</v>
      </c>
      <c r="P209" s="34" t="s">
        <v>13</v>
      </c>
      <c r="U209" s="95"/>
      <c r="V209" s="95"/>
      <c r="W209" s="95"/>
      <c r="X209" s="95"/>
    </row>
    <row r="210" spans="1:24" ht="21" customHeight="1">
      <c r="A210" s="4"/>
      <c r="B210" s="3"/>
      <c r="C210" s="3"/>
      <c r="D210" s="135">
        <v>0.78333333333333333</v>
      </c>
      <c r="E210" s="16">
        <v>81.768000000000001</v>
      </c>
      <c r="F210" s="79">
        <v>0</v>
      </c>
      <c r="G210" s="68">
        <v>10000</v>
      </c>
      <c r="H210" s="65">
        <v>0.153</v>
      </c>
      <c r="I210" s="19">
        <f>E210+F210</f>
        <v>81.768000000000001</v>
      </c>
      <c r="J210" s="2">
        <f>I210+H210</f>
        <v>81.921000000000006</v>
      </c>
      <c r="K210" s="2">
        <f>I210-H210</f>
        <v>81.614999999999995</v>
      </c>
      <c r="L210" s="47">
        <v>1</v>
      </c>
      <c r="M210" s="47" t="s">
        <v>47</v>
      </c>
      <c r="N210" s="1">
        <v>-1640</v>
      </c>
      <c r="O210" s="101">
        <f>IF(L210&lt;&gt;"",IF(M210="○",100,IF(M210="×",-100,"")),"")</f>
        <v>-100</v>
      </c>
      <c r="P210" s="45" t="str">
        <f>IF(M210="○","勝",IF(M210="×","敗",""))</f>
        <v>敗</v>
      </c>
      <c r="U210" s="95">
        <f>IF(AND(V210="",W210="")=TRUE,0,IF(AND(V210="勝",W210="敗")=TRUE,1,IF(AND(W210="勝",V210="敗")=TRUE,1,IF(AND(V210="勝",W210="")=TRUE,2,IF(AND(W210="勝",V210="")=TRUE,2,IF(AND(V210="敗",W210="")=TRUE,3,IF(AND(W210="敗",V210="")=TRUE,3,0)))))))</f>
        <v>3</v>
      </c>
      <c r="V210" s="95" t="str">
        <f>IF(L210="","",P210)</f>
        <v>敗</v>
      </c>
      <c r="W210" s="95" t="str">
        <f>IF(L212="","",P212)</f>
        <v/>
      </c>
      <c r="X210" s="95"/>
    </row>
    <row r="211" spans="1:24" ht="21" customHeight="1">
      <c r="A211" s="5">
        <v>52</v>
      </c>
      <c r="B211" s="140">
        <v>40661</v>
      </c>
      <c r="C211" s="141" t="str">
        <f>IF(B211="","",TEXT(B211,"(aaa)"))</f>
        <v>(木)</v>
      </c>
      <c r="D211" s="62" t="s">
        <v>39</v>
      </c>
      <c r="E211" s="11" t="s">
        <v>42</v>
      </c>
      <c r="F211" s="70" t="s">
        <v>27</v>
      </c>
      <c r="G211" s="63" t="s">
        <v>28</v>
      </c>
      <c r="H211" s="66" t="s">
        <v>44</v>
      </c>
      <c r="I211" s="20" t="s">
        <v>19</v>
      </c>
      <c r="J211" s="76" t="s">
        <v>21</v>
      </c>
      <c r="K211" s="76" t="s">
        <v>22</v>
      </c>
      <c r="L211" s="35" t="s">
        <v>111</v>
      </c>
      <c r="M211" s="48"/>
      <c r="N211" s="1"/>
      <c r="O211" s="101">
        <f>IF(AND(O210="",O212="")=TRUE,"",V211/SUM(V211:X211)*100)</f>
        <v>66.666666666666657</v>
      </c>
      <c r="P211" s="45" t="str">
        <f>IF(AND(L210="",L212="")=TRUE,"",V211&amp;"勝"&amp;W211&amp;"敗"&amp;X211&amp;"引")</f>
        <v>34勝17敗0引</v>
      </c>
      <c r="U211" s="95"/>
      <c r="V211" s="95">
        <f>IF(U210=2,V207+1,IF(U210=0,0,V207))</f>
        <v>34</v>
      </c>
      <c r="W211" s="95">
        <f>IF(U210=3,W207+1,IF(U210=0,0,W207))</f>
        <v>17</v>
      </c>
      <c r="X211" s="95">
        <f>IF(U210=1,X207+1,X207)</f>
        <v>0</v>
      </c>
    </row>
    <row r="212" spans="1:24" ht="21" customHeight="1" thickBot="1">
      <c r="A212" s="6"/>
      <c r="B212" s="7"/>
      <c r="C212" s="7"/>
      <c r="D212" s="75">
        <v>0.73333333333333339</v>
      </c>
      <c r="E212" s="17">
        <v>81.489000000000004</v>
      </c>
      <c r="F212" s="80">
        <v>0</v>
      </c>
      <c r="G212" s="105">
        <v>10000</v>
      </c>
      <c r="H212" s="67">
        <v>0.153</v>
      </c>
      <c r="I212" s="22">
        <f>E212+F212</f>
        <v>81.489000000000004</v>
      </c>
      <c r="J212" s="57">
        <f>I212-H212</f>
        <v>81.335999999999999</v>
      </c>
      <c r="K212" s="57">
        <f>I212+H212</f>
        <v>81.64200000000001</v>
      </c>
      <c r="L212" s="53"/>
      <c r="M212" s="53"/>
      <c r="N212" s="8"/>
      <c r="O212" s="103" t="str">
        <f>IF(L212&lt;&gt;"",IF(M212="○",100,IF(M212="×",-100,"")),"")</f>
        <v/>
      </c>
      <c r="P212" s="54" t="str">
        <f>IF(M212="○","勝",IF(M212="×","敗",""))</f>
        <v/>
      </c>
      <c r="Q212" s="185"/>
      <c r="R212" s="186"/>
      <c r="S212" s="186"/>
      <c r="T212" s="187"/>
      <c r="U212" s="95"/>
      <c r="V212" s="95"/>
      <c r="W212" s="95"/>
      <c r="X212" s="95"/>
    </row>
    <row r="213" spans="1:24" ht="21" customHeight="1">
      <c r="A213" s="9" t="s">
        <v>112</v>
      </c>
      <c r="B213" s="28" t="s">
        <v>40</v>
      </c>
      <c r="C213" s="28" t="s">
        <v>37</v>
      </c>
      <c r="D213" s="61" t="s">
        <v>39</v>
      </c>
      <c r="E213" s="15" t="s">
        <v>41</v>
      </c>
      <c r="F213" s="61" t="s">
        <v>27</v>
      </c>
      <c r="G213" s="51" t="s">
        <v>28</v>
      </c>
      <c r="H213" s="64" t="s">
        <v>43</v>
      </c>
      <c r="I213" s="21" t="s">
        <v>20</v>
      </c>
      <c r="J213" s="31" t="s">
        <v>21</v>
      </c>
      <c r="K213" s="31" t="s">
        <v>22</v>
      </c>
      <c r="L213" s="32" t="s">
        <v>111</v>
      </c>
      <c r="M213" s="36" t="s">
        <v>46</v>
      </c>
      <c r="N213" s="33" t="s">
        <v>113</v>
      </c>
      <c r="O213" s="100" t="s">
        <v>12</v>
      </c>
      <c r="P213" s="34" t="s">
        <v>13</v>
      </c>
      <c r="U213" s="95"/>
      <c r="V213" s="95"/>
      <c r="W213" s="95"/>
      <c r="X213" s="95"/>
    </row>
    <row r="214" spans="1:24" ht="21" customHeight="1">
      <c r="A214" s="4"/>
      <c r="B214" s="3"/>
      <c r="C214" s="3"/>
      <c r="D214" s="135">
        <v>0.66666666666666663</v>
      </c>
      <c r="E214" s="16">
        <v>81.097999999999999</v>
      </c>
      <c r="F214" s="79">
        <v>0</v>
      </c>
      <c r="G214" s="68">
        <v>2000</v>
      </c>
      <c r="H214" s="65">
        <v>0.15</v>
      </c>
      <c r="I214" s="19">
        <f>E214+F214</f>
        <v>81.097999999999999</v>
      </c>
      <c r="J214" s="2">
        <f>I214+H214</f>
        <v>81.248000000000005</v>
      </c>
      <c r="K214" s="2">
        <f>I214-H214</f>
        <v>80.947999999999993</v>
      </c>
      <c r="L214" s="47"/>
      <c r="M214" s="47"/>
      <c r="N214" s="1"/>
      <c r="O214" s="101" t="str">
        <f>IF(L214&lt;&gt;"",IF(M214="○",100,IF(M214="×",-100,"")),"")</f>
        <v/>
      </c>
      <c r="P214" s="45" t="str">
        <f>IF(M214="○","勝",IF(M214="×","敗",""))</f>
        <v/>
      </c>
      <c r="U214" s="95">
        <f>IF(AND(V214="",W214="")=TRUE,0,IF(AND(V214="勝",W214="敗")=TRUE,1,IF(AND(W214="勝",V214="敗")=TRUE,1,IF(AND(V214="勝",W214="")=TRUE,2,IF(AND(W214="勝",V214="")=TRUE,2,IF(AND(V214="敗",W214="")=TRUE,3,IF(AND(W214="敗",V214="")=TRUE,3,0)))))))</f>
        <v>3</v>
      </c>
      <c r="V214" s="95" t="str">
        <f>IF(L214="","",P214)</f>
        <v/>
      </c>
      <c r="W214" s="95" t="str">
        <f>IF(L216="","",P216)</f>
        <v>敗</v>
      </c>
      <c r="X214" s="95"/>
    </row>
    <row r="215" spans="1:24" ht="21" customHeight="1">
      <c r="A215" s="5">
        <v>53</v>
      </c>
      <c r="B215" s="140">
        <v>40666</v>
      </c>
      <c r="C215" s="141" t="str">
        <f>IF(B215="","",TEXT(B215,"(aaa)"))</f>
        <v>(火)</v>
      </c>
      <c r="D215" s="62" t="s">
        <v>39</v>
      </c>
      <c r="E215" s="11" t="s">
        <v>42</v>
      </c>
      <c r="F215" s="70" t="s">
        <v>27</v>
      </c>
      <c r="G215" s="63" t="s">
        <v>28</v>
      </c>
      <c r="H215" s="66" t="s">
        <v>44</v>
      </c>
      <c r="I215" s="20" t="s">
        <v>19</v>
      </c>
      <c r="J215" s="76" t="s">
        <v>21</v>
      </c>
      <c r="K215" s="76" t="s">
        <v>22</v>
      </c>
      <c r="L215" s="35" t="s">
        <v>111</v>
      </c>
      <c r="M215" s="48"/>
      <c r="N215" s="1"/>
      <c r="O215" s="101">
        <f>IF(AND(O214="",O216="")=TRUE,"",V215/SUM(V215:X215)*100)</f>
        <v>65.384615384615387</v>
      </c>
      <c r="P215" s="45" t="str">
        <f>IF(AND(L214="",L216="")=TRUE,"",V215&amp;"勝"&amp;W215&amp;"敗"&amp;X215&amp;"引")</f>
        <v>34勝18敗0引</v>
      </c>
      <c r="U215" s="95"/>
      <c r="V215" s="95">
        <f>IF(U214=2,V211+1,IF(U214=0,0,V211))</f>
        <v>34</v>
      </c>
      <c r="W215" s="95">
        <f>IF(U214=3,W211+1,IF(U214=0,0,W211))</f>
        <v>18</v>
      </c>
      <c r="X215" s="95">
        <f>IF(U214=1,X211+1,X211)</f>
        <v>0</v>
      </c>
    </row>
    <row r="216" spans="1:24" ht="21" customHeight="1" thickBot="1">
      <c r="A216" s="6"/>
      <c r="B216" s="7"/>
      <c r="C216" s="7"/>
      <c r="D216" s="75">
        <v>0.82708333333333339</v>
      </c>
      <c r="E216" s="17">
        <v>80.816000000000003</v>
      </c>
      <c r="F216" s="80">
        <v>0</v>
      </c>
      <c r="G216" s="105">
        <v>2000</v>
      </c>
      <c r="H216" s="67">
        <v>0.15</v>
      </c>
      <c r="I216" s="22">
        <f>E216+F216</f>
        <v>80.816000000000003</v>
      </c>
      <c r="J216" s="57">
        <f>I216-H216</f>
        <v>80.665999999999997</v>
      </c>
      <c r="K216" s="57">
        <f>I216+H216</f>
        <v>80.966000000000008</v>
      </c>
      <c r="L216" s="53">
        <v>1</v>
      </c>
      <c r="M216" s="53" t="s">
        <v>47</v>
      </c>
      <c r="N216" s="8">
        <v>-3120</v>
      </c>
      <c r="O216" s="103">
        <f>IF(L216&lt;&gt;"",IF(M216="○",100,IF(M216="×",-100,"")),"")</f>
        <v>-100</v>
      </c>
      <c r="P216" s="54" t="str">
        <f>IF(M216="○","勝",IF(M216="×","敗",""))</f>
        <v>敗</v>
      </c>
      <c r="Q216" s="191"/>
      <c r="R216" s="192"/>
      <c r="S216" s="192"/>
      <c r="T216" s="193"/>
      <c r="U216" s="95"/>
      <c r="V216" s="95"/>
      <c r="W216" s="95"/>
      <c r="X216" s="95"/>
    </row>
    <row r="217" spans="1:24" ht="21" customHeight="1">
      <c r="A217" s="9" t="s">
        <v>112</v>
      </c>
      <c r="B217" s="28" t="s">
        <v>40</v>
      </c>
      <c r="C217" s="28" t="s">
        <v>37</v>
      </c>
      <c r="D217" s="61" t="s">
        <v>39</v>
      </c>
      <c r="E217" s="15" t="s">
        <v>41</v>
      </c>
      <c r="F217" s="61" t="s">
        <v>27</v>
      </c>
      <c r="G217" s="51" t="s">
        <v>28</v>
      </c>
      <c r="H217" s="64" t="s">
        <v>43</v>
      </c>
      <c r="I217" s="21" t="s">
        <v>20</v>
      </c>
      <c r="J217" s="31" t="s">
        <v>21</v>
      </c>
      <c r="K217" s="31" t="s">
        <v>22</v>
      </c>
      <c r="L217" s="32" t="s">
        <v>111</v>
      </c>
      <c r="M217" s="36" t="s">
        <v>46</v>
      </c>
      <c r="N217" s="33" t="s">
        <v>113</v>
      </c>
      <c r="O217" s="100" t="s">
        <v>12</v>
      </c>
      <c r="P217" s="34" t="s">
        <v>13</v>
      </c>
      <c r="U217" s="95"/>
      <c r="V217" s="95"/>
      <c r="W217" s="95"/>
      <c r="X217" s="95"/>
    </row>
    <row r="218" spans="1:24" ht="21" customHeight="1">
      <c r="A218" s="4"/>
      <c r="B218" s="3"/>
      <c r="C218" s="3"/>
      <c r="D218" s="135">
        <v>0.625</v>
      </c>
      <c r="E218" s="16">
        <v>80.498000000000005</v>
      </c>
      <c r="F218" s="79">
        <v>0</v>
      </c>
      <c r="G218" s="68">
        <v>10000</v>
      </c>
      <c r="H218" s="65">
        <v>0.153</v>
      </c>
      <c r="I218" s="19">
        <f>E218+F218</f>
        <v>80.498000000000005</v>
      </c>
      <c r="J218" s="2">
        <f>I218+H218</f>
        <v>80.65100000000001</v>
      </c>
      <c r="K218" s="2">
        <f>I218-H218</f>
        <v>80.344999999999999</v>
      </c>
      <c r="L218" s="47"/>
      <c r="M218" s="47"/>
      <c r="N218" s="1"/>
      <c r="O218" s="101" t="str">
        <f>IF(L218&lt;&gt;"",IF(M218="○",100,IF(M218="×",-100,"")),"")</f>
        <v/>
      </c>
      <c r="P218" s="45" t="str">
        <f>IF(M218="○","勝",IF(M218="×","敗",""))</f>
        <v/>
      </c>
      <c r="U218" s="95">
        <f>IF(AND(V218="",W218="")=TRUE,0,IF(AND(V218="勝",W218="敗")=TRUE,1,IF(AND(W218="勝",V218="敗")=TRUE,1,IF(AND(V218="勝",W218="")=TRUE,2,IF(AND(W218="勝",V218="")=TRUE,2,IF(AND(V218="敗",W218="")=TRUE,3,IF(AND(W218="敗",V218="")=TRUE,3,0)))))))</f>
        <v>3</v>
      </c>
      <c r="V218" s="95" t="str">
        <f>IF(L218="","",P218)</f>
        <v/>
      </c>
      <c r="W218" s="95" t="str">
        <f>IF(L220="","",P220)</f>
        <v>敗</v>
      </c>
      <c r="X218" s="95"/>
    </row>
    <row r="219" spans="1:24" ht="21" customHeight="1">
      <c r="A219" s="5">
        <v>54</v>
      </c>
      <c r="B219" s="140">
        <v>40668</v>
      </c>
      <c r="C219" s="141" t="str">
        <f>IF(B219="","",TEXT(B219,"(aaa)"))</f>
        <v>(木)</v>
      </c>
      <c r="D219" s="62" t="s">
        <v>39</v>
      </c>
      <c r="E219" s="11" t="s">
        <v>42</v>
      </c>
      <c r="F219" s="70" t="s">
        <v>27</v>
      </c>
      <c r="G219" s="63" t="s">
        <v>28</v>
      </c>
      <c r="H219" s="66" t="s">
        <v>44</v>
      </c>
      <c r="I219" s="20" t="s">
        <v>19</v>
      </c>
      <c r="J219" s="76" t="s">
        <v>21</v>
      </c>
      <c r="K219" s="76" t="s">
        <v>22</v>
      </c>
      <c r="L219" s="35" t="s">
        <v>111</v>
      </c>
      <c r="M219" s="48"/>
      <c r="N219" s="1"/>
      <c r="O219" s="101">
        <f>IF(AND(O218="",O220="")=TRUE,"",V219/SUM(V219:X219)*100)</f>
        <v>64.15094339622641</v>
      </c>
      <c r="P219" s="45" t="str">
        <f>IF(AND(L218="",L220="")=TRUE,"",V219&amp;"勝"&amp;W219&amp;"敗"&amp;X219&amp;"引")</f>
        <v>34勝19敗0引</v>
      </c>
      <c r="U219" s="95"/>
      <c r="V219" s="95">
        <f>IF(U218=2,V215+1,IF(U218=0,0,V215))</f>
        <v>34</v>
      </c>
      <c r="W219" s="95">
        <f>IF(U218=3,W215+1,IF(U218=0,0,W215))</f>
        <v>19</v>
      </c>
      <c r="X219" s="95">
        <f>IF(U218=1,X215+1,X215)</f>
        <v>0</v>
      </c>
    </row>
    <row r="220" spans="1:24" ht="21" customHeight="1" thickBot="1">
      <c r="A220" s="6"/>
      <c r="B220" s="7"/>
      <c r="C220" s="7"/>
      <c r="D220" s="75">
        <v>0.82500000000000007</v>
      </c>
      <c r="E220" s="17">
        <v>79.587999999999994</v>
      </c>
      <c r="F220" s="80">
        <v>0</v>
      </c>
      <c r="G220" s="105">
        <v>10000</v>
      </c>
      <c r="H220" s="67">
        <v>0.15</v>
      </c>
      <c r="I220" s="22">
        <f>E220+F220</f>
        <v>79.587999999999994</v>
      </c>
      <c r="J220" s="57">
        <f>I220-H220</f>
        <v>79.437999999999988</v>
      </c>
      <c r="K220" s="57">
        <f>I220+H220</f>
        <v>79.738</v>
      </c>
      <c r="L220" s="53">
        <v>1</v>
      </c>
      <c r="M220" s="53" t="s">
        <v>47</v>
      </c>
      <c r="N220" s="8">
        <v>-1550</v>
      </c>
      <c r="O220" s="103">
        <f>IF(L220&lt;&gt;"",IF(M220="○",100,IF(M220="×",-100,"")),"")</f>
        <v>-100</v>
      </c>
      <c r="P220" s="54" t="str">
        <f>IF(M220="○","勝",IF(M220="×","敗",""))</f>
        <v>敗</v>
      </c>
      <c r="Q220" s="185"/>
      <c r="R220" s="186"/>
      <c r="S220" s="186"/>
      <c r="T220" s="187"/>
      <c r="U220" s="95"/>
      <c r="V220" s="95"/>
      <c r="W220" s="95"/>
      <c r="X220" s="95"/>
    </row>
    <row r="221" spans="1:24" ht="21" customHeight="1">
      <c r="A221" s="9" t="s">
        <v>112</v>
      </c>
      <c r="B221" s="28" t="s">
        <v>40</v>
      </c>
      <c r="C221" s="28" t="s">
        <v>37</v>
      </c>
      <c r="D221" s="61" t="s">
        <v>39</v>
      </c>
      <c r="E221" s="15" t="s">
        <v>41</v>
      </c>
      <c r="F221" s="61" t="s">
        <v>27</v>
      </c>
      <c r="G221" s="51" t="s">
        <v>28</v>
      </c>
      <c r="H221" s="64" t="s">
        <v>43</v>
      </c>
      <c r="I221" s="21" t="s">
        <v>20</v>
      </c>
      <c r="J221" s="31" t="s">
        <v>21</v>
      </c>
      <c r="K221" s="31" t="s">
        <v>22</v>
      </c>
      <c r="L221" s="32" t="s">
        <v>111</v>
      </c>
      <c r="M221" s="36" t="s">
        <v>46</v>
      </c>
      <c r="N221" s="33" t="s">
        <v>113</v>
      </c>
      <c r="O221" s="100" t="s">
        <v>12</v>
      </c>
      <c r="P221" s="34" t="s">
        <v>13</v>
      </c>
      <c r="U221" s="95"/>
      <c r="V221" s="95"/>
      <c r="W221" s="95"/>
      <c r="X221" s="95"/>
    </row>
    <row r="222" spans="1:24" ht="21" customHeight="1">
      <c r="A222" s="4"/>
      <c r="B222" s="3"/>
      <c r="C222" s="3"/>
      <c r="D222" s="135">
        <v>0.70208333333333339</v>
      </c>
      <c r="E222" s="16">
        <v>80.878</v>
      </c>
      <c r="F222" s="79">
        <v>0</v>
      </c>
      <c r="G222" s="68">
        <v>10000</v>
      </c>
      <c r="H222" s="65">
        <v>0.15</v>
      </c>
      <c r="I222" s="19">
        <f>E222+F222</f>
        <v>80.878</v>
      </c>
      <c r="J222" s="2">
        <f>I222+H222</f>
        <v>81.028000000000006</v>
      </c>
      <c r="K222" s="2">
        <f>I222-H222</f>
        <v>80.727999999999994</v>
      </c>
      <c r="L222" s="47"/>
      <c r="M222" s="47"/>
      <c r="N222" s="1"/>
      <c r="O222" s="101" t="str">
        <f>IF(L222&lt;&gt;"",IF(M222="○",100,IF(M222="×",-100,"")),"")</f>
        <v/>
      </c>
      <c r="P222" s="45" t="str">
        <f>IF(M222="○","勝",IF(M222="×","敗",""))</f>
        <v/>
      </c>
      <c r="U222" s="95">
        <f>IF(AND(V222="",W222="")=TRUE,0,IF(AND(V222="勝",W222="敗")=TRUE,1,IF(AND(W222="勝",V222="敗")=TRUE,1,IF(AND(V222="勝",W222="")=TRUE,2,IF(AND(W222="勝",V222="")=TRUE,2,IF(AND(V222="敗",W222="")=TRUE,3,IF(AND(W222="敗",V222="")=TRUE,3,0)))))))</f>
        <v>2</v>
      </c>
      <c r="V222" s="95" t="str">
        <f>IF(L222="","",P222)</f>
        <v/>
      </c>
      <c r="W222" s="95" t="str">
        <f>IF(L224="","",P224)</f>
        <v>勝</v>
      </c>
      <c r="X222" s="95"/>
    </row>
    <row r="223" spans="1:24" ht="21" customHeight="1">
      <c r="A223" s="5">
        <v>55</v>
      </c>
      <c r="B223" s="140">
        <v>40673</v>
      </c>
      <c r="C223" s="141" t="str">
        <f>IF(B223="","",TEXT(B223,"(aaa)"))</f>
        <v>(火)</v>
      </c>
      <c r="D223" s="62" t="s">
        <v>39</v>
      </c>
      <c r="E223" s="11" t="s">
        <v>42</v>
      </c>
      <c r="F223" s="70" t="s">
        <v>27</v>
      </c>
      <c r="G223" s="63" t="s">
        <v>28</v>
      </c>
      <c r="H223" s="66" t="s">
        <v>44</v>
      </c>
      <c r="I223" s="20" t="s">
        <v>19</v>
      </c>
      <c r="J223" s="76" t="s">
        <v>21</v>
      </c>
      <c r="K223" s="76" t="s">
        <v>22</v>
      </c>
      <c r="L223" s="35" t="s">
        <v>111</v>
      </c>
      <c r="M223" s="48"/>
      <c r="N223" s="1">
        <v>1</v>
      </c>
      <c r="O223" s="101">
        <f>IF(AND(O222="",O224="")=TRUE,"",V223/SUM(V223:X223)*100)</f>
        <v>64.81481481481481</v>
      </c>
      <c r="P223" s="45" t="str">
        <f>IF(AND(L222="",L224="")=TRUE,"",V223&amp;"勝"&amp;W223&amp;"敗"&amp;X223&amp;"引")</f>
        <v>35勝19敗0引</v>
      </c>
      <c r="U223" s="95"/>
      <c r="V223" s="95">
        <f>IF(U222=2,V219+1,IF(U222=0,0,V219))</f>
        <v>35</v>
      </c>
      <c r="W223" s="95">
        <f>IF(U222=3,W219+1,IF(U222=0,0,W219))</f>
        <v>19</v>
      </c>
      <c r="X223" s="95">
        <f>IF(U222=1,X219+1,X219)</f>
        <v>0</v>
      </c>
    </row>
    <row r="224" spans="1:24" ht="21" customHeight="1" thickBot="1">
      <c r="A224" s="6"/>
      <c r="B224" s="7"/>
      <c r="C224" s="7"/>
      <c r="D224" s="75">
        <v>0.64583333333333337</v>
      </c>
      <c r="E224" s="17">
        <v>80.474000000000004</v>
      </c>
      <c r="F224" s="80">
        <v>0</v>
      </c>
      <c r="G224" s="105">
        <v>10000</v>
      </c>
      <c r="H224" s="67">
        <v>0.15</v>
      </c>
      <c r="I224" s="22">
        <f>E224+F224</f>
        <v>80.474000000000004</v>
      </c>
      <c r="J224" s="57">
        <f>I224-H224</f>
        <v>80.323999999999998</v>
      </c>
      <c r="K224" s="57">
        <f>I224+H224</f>
        <v>80.624000000000009</v>
      </c>
      <c r="L224" s="53">
        <v>1</v>
      </c>
      <c r="M224" s="53" t="s">
        <v>45</v>
      </c>
      <c r="N224" s="8">
        <v>1380</v>
      </c>
      <c r="O224" s="103">
        <f>IF(L224&lt;&gt;"",IF(M224="○",100,IF(M224="×",-100,"")),"")</f>
        <v>100</v>
      </c>
      <c r="P224" s="54" t="str">
        <f>IF(M224="○","勝",IF(M224="×","敗",""))</f>
        <v>勝</v>
      </c>
      <c r="Q224" s="185"/>
      <c r="R224" s="186"/>
      <c r="S224" s="186"/>
      <c r="T224" s="187"/>
      <c r="U224" s="95"/>
      <c r="V224" s="95"/>
      <c r="W224" s="95"/>
      <c r="X224" s="95"/>
    </row>
    <row r="225" spans="1:24" ht="21" customHeight="1">
      <c r="A225" s="9" t="s">
        <v>112</v>
      </c>
      <c r="B225" s="28" t="s">
        <v>40</v>
      </c>
      <c r="C225" s="28" t="s">
        <v>37</v>
      </c>
      <c r="D225" s="61" t="s">
        <v>39</v>
      </c>
      <c r="E225" s="15" t="s">
        <v>41</v>
      </c>
      <c r="F225" s="61" t="s">
        <v>27</v>
      </c>
      <c r="G225" s="51" t="s">
        <v>28</v>
      </c>
      <c r="H225" s="64" t="s">
        <v>43</v>
      </c>
      <c r="I225" s="21" t="s">
        <v>20</v>
      </c>
      <c r="J225" s="31" t="s">
        <v>21</v>
      </c>
      <c r="K225" s="31" t="s">
        <v>22</v>
      </c>
      <c r="L225" s="32" t="s">
        <v>111</v>
      </c>
      <c r="M225" s="36" t="s">
        <v>46</v>
      </c>
      <c r="N225" s="33" t="s">
        <v>113</v>
      </c>
      <c r="O225" s="100" t="s">
        <v>12</v>
      </c>
      <c r="P225" s="34" t="s">
        <v>13</v>
      </c>
      <c r="U225" s="95"/>
      <c r="V225" s="95"/>
      <c r="W225" s="95"/>
      <c r="X225" s="95"/>
    </row>
    <row r="226" spans="1:24" ht="21" customHeight="1">
      <c r="A226" s="4"/>
      <c r="B226" s="3"/>
      <c r="C226" s="3"/>
      <c r="D226" s="135">
        <v>0.66875000000000007</v>
      </c>
      <c r="E226" s="16">
        <v>81.153999999999996</v>
      </c>
      <c r="F226" s="79">
        <v>0</v>
      </c>
      <c r="G226" s="68">
        <v>10000</v>
      </c>
      <c r="H226" s="65">
        <v>0.15</v>
      </c>
      <c r="I226" s="19">
        <f>E226+F226</f>
        <v>81.153999999999996</v>
      </c>
      <c r="J226" s="2">
        <f>I226+H226</f>
        <v>81.304000000000002</v>
      </c>
      <c r="K226" s="2">
        <f>I226-H226</f>
        <v>81.003999999999991</v>
      </c>
      <c r="L226" s="47">
        <v>1</v>
      </c>
      <c r="M226" s="47" t="s">
        <v>47</v>
      </c>
      <c r="N226" s="1">
        <v>-1550</v>
      </c>
      <c r="O226" s="101">
        <f>IF(L226&lt;&gt;"",IF(M226="○",100,IF(M226="×",-100,"")),"")</f>
        <v>-100</v>
      </c>
      <c r="P226" s="45" t="str">
        <f>IF(M226="○","勝",IF(M226="×","敗",""))</f>
        <v>敗</v>
      </c>
      <c r="U226" s="95">
        <f>IF(AND(V226="",W226="")=TRUE,0,IF(AND(V226="勝",W226="敗")=TRUE,1,IF(AND(W226="勝",V226="敗")=TRUE,1,IF(AND(V226="勝",W226="")=TRUE,2,IF(AND(W226="勝",V226="")=TRUE,2,IF(AND(V226="敗",W226="")=TRUE,3,IF(AND(W226="敗",V226="")=TRUE,3,0)))))))</f>
        <v>3</v>
      </c>
      <c r="V226" s="95" t="str">
        <f>IF(L226="","",P226)</f>
        <v>敗</v>
      </c>
      <c r="W226" s="95" t="str">
        <f>IF(L228="","",P228)</f>
        <v/>
      </c>
      <c r="X226" s="95"/>
    </row>
    <row r="227" spans="1:24" ht="21" customHeight="1">
      <c r="A227" s="5">
        <v>56</v>
      </c>
      <c r="B227" s="140">
        <v>40675</v>
      </c>
      <c r="C227" s="141" t="str">
        <f>IF(B227="","",TEXT(B227,"(aaa)"))</f>
        <v>(木)</v>
      </c>
      <c r="D227" s="62" t="s">
        <v>39</v>
      </c>
      <c r="E227" s="11" t="s">
        <v>42</v>
      </c>
      <c r="F227" s="70" t="s">
        <v>27</v>
      </c>
      <c r="G227" s="63" t="s">
        <v>28</v>
      </c>
      <c r="H227" s="66" t="s">
        <v>44</v>
      </c>
      <c r="I227" s="20" t="s">
        <v>19</v>
      </c>
      <c r="J227" s="76" t="s">
        <v>21</v>
      </c>
      <c r="K227" s="76" t="s">
        <v>22</v>
      </c>
      <c r="L227" s="35" t="s">
        <v>111</v>
      </c>
      <c r="M227" s="48"/>
      <c r="N227" s="1"/>
      <c r="O227" s="101">
        <f>IF(AND(O226="",O228="")=TRUE,"",V227/SUM(V227:X227)*100)</f>
        <v>63.636363636363633</v>
      </c>
      <c r="P227" s="45" t="str">
        <f>IF(AND(L226="",L228="")=TRUE,"",V227&amp;"勝"&amp;W227&amp;"敗"&amp;X227&amp;"引")</f>
        <v>35勝20敗0引</v>
      </c>
      <c r="U227" s="95"/>
      <c r="V227" s="95">
        <f>IF(U226=2,V223+1,IF(U226=0,0,V223))</f>
        <v>35</v>
      </c>
      <c r="W227" s="95">
        <f>IF(U226=3,W223+1,IF(U226=0,0,W223))</f>
        <v>20</v>
      </c>
      <c r="X227" s="95">
        <f>IF(U226=1,X223+1,X223)</f>
        <v>0</v>
      </c>
    </row>
    <row r="228" spans="1:24" ht="21" customHeight="1" thickBot="1">
      <c r="A228" s="6"/>
      <c r="B228" s="7"/>
      <c r="C228" s="7"/>
      <c r="D228" s="75">
        <v>0.78749999999999998</v>
      </c>
      <c r="E228" s="17">
        <v>80.733999999999995</v>
      </c>
      <c r="F228" s="80">
        <v>0</v>
      </c>
      <c r="G228" s="105">
        <v>10000</v>
      </c>
      <c r="H228" s="67">
        <v>0.15</v>
      </c>
      <c r="I228" s="22">
        <f>E228+F228</f>
        <v>80.733999999999995</v>
      </c>
      <c r="J228" s="57">
        <f>I228-H228</f>
        <v>80.583999999999989</v>
      </c>
      <c r="K228" s="57">
        <f>I228+H228</f>
        <v>80.884</v>
      </c>
      <c r="L228" s="53"/>
      <c r="M228" s="53"/>
      <c r="N228" s="8"/>
      <c r="O228" s="103" t="str">
        <f>IF(L228&lt;&gt;"",IF(M228="○",100,IF(M228="×",-100,"")),"")</f>
        <v/>
      </c>
      <c r="P228" s="54" t="str">
        <f>IF(M228="○","勝",IF(M228="×","敗",""))</f>
        <v/>
      </c>
      <c r="Q228" s="185"/>
      <c r="R228" s="186"/>
      <c r="S228" s="186"/>
      <c r="T228" s="187"/>
      <c r="U228" s="95"/>
      <c r="V228" s="95"/>
      <c r="W228" s="95"/>
      <c r="X228" s="95"/>
    </row>
    <row r="229" spans="1:24" ht="21" customHeight="1">
      <c r="A229" s="9" t="s">
        <v>112</v>
      </c>
      <c r="B229" s="28" t="s">
        <v>40</v>
      </c>
      <c r="C229" s="28" t="s">
        <v>37</v>
      </c>
      <c r="D229" s="61" t="s">
        <v>39</v>
      </c>
      <c r="E229" s="15" t="s">
        <v>41</v>
      </c>
      <c r="F229" s="61" t="s">
        <v>27</v>
      </c>
      <c r="G229" s="51" t="s">
        <v>28</v>
      </c>
      <c r="H229" s="64" t="s">
        <v>43</v>
      </c>
      <c r="I229" s="21" t="s">
        <v>20</v>
      </c>
      <c r="J229" s="31" t="s">
        <v>21</v>
      </c>
      <c r="K229" s="31" t="s">
        <v>22</v>
      </c>
      <c r="L229" s="32" t="s">
        <v>111</v>
      </c>
      <c r="M229" s="36" t="s">
        <v>46</v>
      </c>
      <c r="N229" s="33" t="s">
        <v>113</v>
      </c>
      <c r="O229" s="100" t="s">
        <v>12</v>
      </c>
      <c r="P229" s="34" t="s">
        <v>13</v>
      </c>
      <c r="U229" s="95"/>
      <c r="V229" s="95"/>
      <c r="W229" s="95"/>
      <c r="X229" s="95"/>
    </row>
    <row r="230" spans="1:24" ht="21" customHeight="1">
      <c r="A230" s="4"/>
      <c r="B230" s="3"/>
      <c r="C230" s="3"/>
      <c r="D230" s="135">
        <v>0.82291666666666663</v>
      </c>
      <c r="E230" s="16">
        <v>81.778000000000006</v>
      </c>
      <c r="F230" s="79">
        <v>0</v>
      </c>
      <c r="G230" s="68">
        <v>10000</v>
      </c>
      <c r="H230" s="65">
        <v>0.15</v>
      </c>
      <c r="I230" s="19">
        <f>E230+F230</f>
        <v>81.778000000000006</v>
      </c>
      <c r="J230" s="2">
        <f>I230+H230</f>
        <v>81.928000000000011</v>
      </c>
      <c r="K230" s="2">
        <f>I230-H230</f>
        <v>81.628</v>
      </c>
      <c r="L230" s="47"/>
      <c r="M230" s="47"/>
      <c r="N230" s="1"/>
      <c r="O230" s="101" t="str">
        <f>IF(L230&lt;&gt;"",IF(M230="○",100,IF(M230="×",-100,"")),"")</f>
        <v/>
      </c>
      <c r="P230" s="45" t="str">
        <f>IF(M230="○","勝",IF(M230="×","敗",""))</f>
        <v/>
      </c>
      <c r="U230" s="95">
        <f>IF(AND(V230="",W230="")=TRUE,0,IF(AND(V230="勝",W230="敗")=TRUE,1,IF(AND(W230="勝",V230="敗")=TRUE,1,IF(AND(V230="勝",W230="")=TRUE,2,IF(AND(W230="勝",V230="")=TRUE,2,IF(AND(V230="敗",W230="")=TRUE,3,IF(AND(W230="敗",V230="")=TRUE,3,0)))))))</f>
        <v>3</v>
      </c>
      <c r="V230" s="95" t="str">
        <f>IF(L230="","",P230)</f>
        <v/>
      </c>
      <c r="W230" s="95" t="str">
        <f>IF(L232="","",P232)</f>
        <v>敗</v>
      </c>
      <c r="X230" s="95"/>
    </row>
    <row r="231" spans="1:24" ht="21" customHeight="1">
      <c r="A231" s="5">
        <v>57</v>
      </c>
      <c r="B231" s="140">
        <v>40680</v>
      </c>
      <c r="C231" s="141" t="str">
        <f>IF(B231="","",TEXT(B231,"(aaa)"))</f>
        <v>(火)</v>
      </c>
      <c r="D231" s="62" t="s">
        <v>39</v>
      </c>
      <c r="E231" s="11" t="s">
        <v>42</v>
      </c>
      <c r="F231" s="70" t="s">
        <v>27</v>
      </c>
      <c r="G231" s="63" t="s">
        <v>28</v>
      </c>
      <c r="H231" s="66" t="s">
        <v>44</v>
      </c>
      <c r="I231" s="20" t="s">
        <v>19</v>
      </c>
      <c r="J231" s="76" t="s">
        <v>21</v>
      </c>
      <c r="K231" s="76" t="s">
        <v>22</v>
      </c>
      <c r="L231" s="35" t="s">
        <v>111</v>
      </c>
      <c r="M231" s="48"/>
      <c r="N231" s="1"/>
      <c r="O231" s="101">
        <f>IF(AND(O230="",O232="")=TRUE,"",V231/SUM(V231:X231)*100)</f>
        <v>62.5</v>
      </c>
      <c r="P231" s="45" t="str">
        <f>IF(AND(L230="",L232="")=TRUE,"",V231&amp;"勝"&amp;W231&amp;"敗"&amp;X231&amp;"引")</f>
        <v>35勝21敗0引</v>
      </c>
      <c r="U231" s="95"/>
      <c r="V231" s="95">
        <f>IF(U230=2,V227+1,IF(U230=0,0,V227))</f>
        <v>35</v>
      </c>
      <c r="W231" s="95">
        <f>IF(U230=3,W227+1,IF(U230=0,0,W227))</f>
        <v>21</v>
      </c>
      <c r="X231" s="95">
        <f>IF(U230=1,X227+1,X227)</f>
        <v>0</v>
      </c>
    </row>
    <row r="232" spans="1:24" ht="21" customHeight="1" thickBot="1">
      <c r="A232" s="6"/>
      <c r="B232" s="7"/>
      <c r="C232" s="7"/>
      <c r="D232" s="75">
        <v>0.63750000000000007</v>
      </c>
      <c r="E232" s="17">
        <v>81.33</v>
      </c>
      <c r="F232" s="80">
        <v>0</v>
      </c>
      <c r="G232" s="105">
        <v>10000</v>
      </c>
      <c r="H232" s="67">
        <v>0.15</v>
      </c>
      <c r="I232" s="22">
        <f>E232+F232</f>
        <v>81.33</v>
      </c>
      <c r="J232" s="57">
        <f>I232-H232</f>
        <v>81.179999999999993</v>
      </c>
      <c r="K232" s="57">
        <f>I232+H232</f>
        <v>81.48</v>
      </c>
      <c r="L232" s="53">
        <v>1</v>
      </c>
      <c r="M232" s="53" t="s">
        <v>47</v>
      </c>
      <c r="N232" s="8">
        <v>-3020</v>
      </c>
      <c r="O232" s="103">
        <f>IF(L232&lt;&gt;"",IF(M232="○",100,IF(M232="×",-100,"")),"")</f>
        <v>-100</v>
      </c>
      <c r="P232" s="54" t="str">
        <f>IF(M232="○","勝",IF(M232="×","敗",""))</f>
        <v>敗</v>
      </c>
      <c r="Q232" s="185"/>
      <c r="R232" s="186"/>
      <c r="S232" s="186"/>
      <c r="T232" s="187"/>
      <c r="U232" s="95"/>
      <c r="V232" s="95"/>
      <c r="W232" s="95"/>
      <c r="X232" s="95"/>
    </row>
    <row r="233" spans="1:24" ht="21" customHeight="1">
      <c r="A233" s="9" t="s">
        <v>112</v>
      </c>
      <c r="B233" s="28" t="s">
        <v>40</v>
      </c>
      <c r="C233" s="28" t="s">
        <v>37</v>
      </c>
      <c r="D233" s="61" t="s">
        <v>39</v>
      </c>
      <c r="E233" s="15" t="s">
        <v>41</v>
      </c>
      <c r="F233" s="61" t="s">
        <v>27</v>
      </c>
      <c r="G233" s="51" t="s">
        <v>28</v>
      </c>
      <c r="H233" s="64" t="s">
        <v>43</v>
      </c>
      <c r="I233" s="21" t="s">
        <v>20</v>
      </c>
      <c r="J233" s="31" t="s">
        <v>21</v>
      </c>
      <c r="K233" s="31" t="s">
        <v>22</v>
      </c>
      <c r="L233" s="32" t="s">
        <v>111</v>
      </c>
      <c r="M233" s="36" t="s">
        <v>46</v>
      </c>
      <c r="N233" s="33" t="s">
        <v>113</v>
      </c>
      <c r="O233" s="100" t="s">
        <v>12</v>
      </c>
      <c r="P233" s="34" t="s">
        <v>13</v>
      </c>
      <c r="U233" s="95"/>
      <c r="V233" s="95"/>
      <c r="W233" s="95"/>
      <c r="X233" s="95"/>
    </row>
    <row r="234" spans="1:24" ht="21" customHeight="1">
      <c r="A234" s="4"/>
      <c r="B234" s="3"/>
      <c r="C234" s="3"/>
      <c r="D234" s="135">
        <v>0.81458333333333333</v>
      </c>
      <c r="E234" s="16">
        <v>81.960999999999999</v>
      </c>
      <c r="F234" s="79">
        <v>0</v>
      </c>
      <c r="G234" s="68">
        <v>10000</v>
      </c>
      <c r="H234" s="65">
        <v>0.15</v>
      </c>
      <c r="I234" s="19">
        <f>E234+F234</f>
        <v>81.960999999999999</v>
      </c>
      <c r="J234" s="2">
        <f>I234+H234</f>
        <v>82.111000000000004</v>
      </c>
      <c r="K234" s="2">
        <f>I234-H234</f>
        <v>81.810999999999993</v>
      </c>
      <c r="L234" s="47">
        <v>1</v>
      </c>
      <c r="M234" s="47" t="s">
        <v>45</v>
      </c>
      <c r="N234" s="1">
        <v>1430</v>
      </c>
      <c r="O234" s="101">
        <f>IF(L234&lt;&gt;"",IF(M234="○",100,IF(M234="×",-100,"")),"")</f>
        <v>100</v>
      </c>
      <c r="P234" s="45" t="str">
        <f>IF(M234="○","勝",IF(M234="×","敗",""))</f>
        <v>勝</v>
      </c>
      <c r="Q234" s="191"/>
      <c r="R234" s="192"/>
      <c r="S234" s="192"/>
      <c r="T234" s="193"/>
      <c r="U234" s="95">
        <f>IF(AND(V234="",W234="")=TRUE,0,IF(AND(V234="勝",W234="敗")=TRUE,1,IF(AND(W234="勝",V234="敗")=TRUE,1,IF(AND(V234="勝",W234="")=TRUE,2,IF(AND(W234="勝",V234="")=TRUE,2,IF(AND(V234="敗",W234="")=TRUE,3,IF(AND(W234="敗",V234="")=TRUE,3,0)))))))</f>
        <v>2</v>
      </c>
      <c r="V234" s="95" t="str">
        <f>IF(L234="","",P234)</f>
        <v>勝</v>
      </c>
      <c r="W234" s="95" t="str">
        <f>IF(L236="","",P236)</f>
        <v/>
      </c>
      <c r="X234" s="95"/>
    </row>
    <row r="235" spans="1:24" ht="21" customHeight="1">
      <c r="A235" s="5">
        <v>58</v>
      </c>
      <c r="B235" s="140">
        <v>40682</v>
      </c>
      <c r="C235" s="141" t="s">
        <v>127</v>
      </c>
      <c r="D235" s="62" t="s">
        <v>39</v>
      </c>
      <c r="E235" s="11" t="s">
        <v>42</v>
      </c>
      <c r="F235" s="70" t="s">
        <v>27</v>
      </c>
      <c r="G235" s="63" t="s">
        <v>28</v>
      </c>
      <c r="H235" s="66" t="s">
        <v>44</v>
      </c>
      <c r="I235" s="20" t="s">
        <v>19</v>
      </c>
      <c r="J235" s="76" t="s">
        <v>21</v>
      </c>
      <c r="K235" s="76" t="s">
        <v>22</v>
      </c>
      <c r="L235" s="35" t="s">
        <v>111</v>
      </c>
      <c r="M235" s="48"/>
      <c r="N235" s="1"/>
      <c r="O235" s="101">
        <f>IF(AND(O234="",O236="")=TRUE,"",V235/SUM(V235:X235)*100)</f>
        <v>63.157894736842103</v>
      </c>
      <c r="P235" s="45" t="str">
        <f>IF(AND(L234="",L236="")=TRUE,"",V235&amp;"勝"&amp;W235&amp;"敗"&amp;X235&amp;"引")</f>
        <v>36勝21敗0引</v>
      </c>
      <c r="U235" s="95"/>
      <c r="V235" s="95">
        <f>IF(U234=2,V231+1,IF(U234=0,0,V231))</f>
        <v>36</v>
      </c>
      <c r="W235" s="95">
        <f>IF(U234=3,W231+1,IF(U234=0,0,W231))</f>
        <v>21</v>
      </c>
      <c r="X235" s="95">
        <f>IF(U234=1,X231+1,X231)</f>
        <v>0</v>
      </c>
    </row>
    <row r="236" spans="1:24" ht="21" customHeight="1" thickBot="1">
      <c r="A236" s="6"/>
      <c r="B236" s="7"/>
      <c r="C236" s="7"/>
      <c r="D236" s="75">
        <v>0.64374999999999993</v>
      </c>
      <c r="E236" s="17">
        <v>81.614999999999995</v>
      </c>
      <c r="F236" s="80">
        <v>0</v>
      </c>
      <c r="G236" s="105">
        <v>10000</v>
      </c>
      <c r="H236" s="67">
        <v>0.15</v>
      </c>
      <c r="I236" s="22">
        <f>E236+F236</f>
        <v>81.614999999999995</v>
      </c>
      <c r="J236" s="57">
        <f>I236-H236</f>
        <v>81.464999999999989</v>
      </c>
      <c r="K236" s="57">
        <f>I236+H236</f>
        <v>81.765000000000001</v>
      </c>
      <c r="L236" s="53"/>
      <c r="M236" s="53"/>
      <c r="N236" s="8"/>
      <c r="O236" s="103" t="str">
        <f>IF(L236&lt;&gt;"",IF(M236="○",100,IF(M236="×",-100,"")),"")</f>
        <v/>
      </c>
      <c r="P236" s="54" t="str">
        <f>IF(M236="○","勝",IF(M236="×","敗",""))</f>
        <v/>
      </c>
      <c r="Q236" s="185"/>
      <c r="R236" s="186"/>
      <c r="S236" s="186"/>
      <c r="T236" s="187"/>
      <c r="U236" s="95"/>
      <c r="V236" s="95"/>
      <c r="W236" s="95"/>
      <c r="X236" s="95"/>
    </row>
    <row r="237" spans="1:24" ht="21" customHeight="1">
      <c r="A237" s="9" t="s">
        <v>112</v>
      </c>
      <c r="B237" s="28" t="s">
        <v>40</v>
      </c>
      <c r="C237" s="28" t="s">
        <v>37</v>
      </c>
      <c r="D237" s="61" t="s">
        <v>39</v>
      </c>
      <c r="E237" s="15" t="s">
        <v>41</v>
      </c>
      <c r="F237" s="61" t="s">
        <v>27</v>
      </c>
      <c r="G237" s="51" t="s">
        <v>28</v>
      </c>
      <c r="H237" s="64" t="s">
        <v>43</v>
      </c>
      <c r="I237" s="21" t="s">
        <v>20</v>
      </c>
      <c r="J237" s="31" t="s">
        <v>21</v>
      </c>
      <c r="K237" s="31" t="s">
        <v>22</v>
      </c>
      <c r="L237" s="32" t="s">
        <v>111</v>
      </c>
      <c r="M237" s="36" t="s">
        <v>46</v>
      </c>
      <c r="N237" s="33" t="s">
        <v>113</v>
      </c>
      <c r="O237" s="100" t="s">
        <v>12</v>
      </c>
      <c r="P237" s="34" t="s">
        <v>13</v>
      </c>
      <c r="U237" s="95"/>
      <c r="V237" s="95"/>
      <c r="W237" s="95"/>
      <c r="X237" s="95"/>
    </row>
    <row r="238" spans="1:24" ht="21" customHeight="1">
      <c r="A238" s="4"/>
      <c r="B238" s="3"/>
      <c r="C238" s="3"/>
      <c r="D238" s="135">
        <v>0.71666666666666667</v>
      </c>
      <c r="E238" s="16">
        <v>81.959000000000003</v>
      </c>
      <c r="F238" s="79">
        <v>0</v>
      </c>
      <c r="G238" s="68">
        <v>10000</v>
      </c>
      <c r="H238" s="65">
        <v>0.15</v>
      </c>
      <c r="I238" s="19">
        <f>E238+F238</f>
        <v>81.959000000000003</v>
      </c>
      <c r="J238" s="2">
        <f>I238+H238</f>
        <v>82.109000000000009</v>
      </c>
      <c r="K238" s="2">
        <f>I238-H238</f>
        <v>81.808999999999997</v>
      </c>
      <c r="L238" s="47">
        <v>1</v>
      </c>
      <c r="M238" s="47" t="s">
        <v>45</v>
      </c>
      <c r="N238" s="1">
        <v>1470</v>
      </c>
      <c r="O238" s="101">
        <f>IF(L238&lt;&gt;"",IF(M238="○",100,IF(M238="×",-100,"")),"")</f>
        <v>100</v>
      </c>
      <c r="P238" s="45" t="str">
        <f>IF(M238="○","勝",IF(M238="×","敗",""))</f>
        <v>勝</v>
      </c>
      <c r="U238" s="95">
        <f>IF(AND(V238="",W238="")=TRUE,0,IF(AND(V238="勝",W238="敗")=TRUE,1,IF(AND(W238="勝",V238="敗")=TRUE,1,IF(AND(V238="勝",W238="")=TRUE,2,IF(AND(W238="勝",V238="")=TRUE,2,IF(AND(V238="敗",W238="")=TRUE,3,IF(AND(W238="敗",V238="")=TRUE,3,0)))))))</f>
        <v>2</v>
      </c>
      <c r="V238" s="95" t="str">
        <f>IF(L238="","",P238)</f>
        <v>勝</v>
      </c>
      <c r="W238" s="95" t="str">
        <f>IF(L240="","",P240)</f>
        <v/>
      </c>
      <c r="X238" s="95"/>
    </row>
    <row r="239" spans="1:24" ht="21" customHeight="1">
      <c r="A239" s="5">
        <v>59</v>
      </c>
      <c r="B239" s="140">
        <v>40687</v>
      </c>
      <c r="C239" s="141" t="str">
        <f>IF(B239="","",TEXT(B239,"(aaa)"))</f>
        <v>(火)</v>
      </c>
      <c r="D239" s="62" t="s">
        <v>39</v>
      </c>
      <c r="E239" s="11" t="s">
        <v>42</v>
      </c>
      <c r="F239" s="70" t="s">
        <v>27</v>
      </c>
      <c r="G239" s="63" t="s">
        <v>28</v>
      </c>
      <c r="H239" s="66" t="s">
        <v>44</v>
      </c>
      <c r="I239" s="20" t="s">
        <v>19</v>
      </c>
      <c r="J239" s="76" t="s">
        <v>21</v>
      </c>
      <c r="K239" s="76" t="s">
        <v>22</v>
      </c>
      <c r="L239" s="35" t="s">
        <v>111</v>
      </c>
      <c r="M239" s="48"/>
      <c r="N239" s="1"/>
      <c r="O239" s="101">
        <f>IF(AND(O238="",O240="")=TRUE,"",V239/SUM(V239:X239)*100)</f>
        <v>63.793103448275865</v>
      </c>
      <c r="P239" s="45" t="str">
        <f>IF(AND(L238="",L240="")=TRUE,"",V239&amp;"勝"&amp;W239&amp;"敗"&amp;X239&amp;"引")</f>
        <v>37勝21敗0引</v>
      </c>
      <c r="U239" s="95"/>
      <c r="V239" s="95">
        <f>IF(U238=2,V235+1,IF(U238=0,0,V235))</f>
        <v>37</v>
      </c>
      <c r="W239" s="95">
        <f>IF(U238=3,W235+1,IF(U238=0,0,W235))</f>
        <v>21</v>
      </c>
      <c r="X239" s="95">
        <f>IF(U238=1,X235+1,X235)</f>
        <v>0</v>
      </c>
    </row>
    <row r="240" spans="1:24" ht="21" customHeight="1" thickBot="1">
      <c r="A240" s="6"/>
      <c r="B240" s="7"/>
      <c r="C240" s="7"/>
      <c r="D240" s="75">
        <v>0.6645833333333333</v>
      </c>
      <c r="E240" s="17">
        <v>81.614999999999995</v>
      </c>
      <c r="F240" s="80">
        <v>0</v>
      </c>
      <c r="G240" s="105">
        <v>10000</v>
      </c>
      <c r="H240" s="67">
        <v>0.15</v>
      </c>
      <c r="I240" s="22">
        <f>E240+F240</f>
        <v>81.614999999999995</v>
      </c>
      <c r="J240" s="57">
        <f>I240-H240</f>
        <v>81.464999999999989</v>
      </c>
      <c r="K240" s="57">
        <f>I240+H240</f>
        <v>81.765000000000001</v>
      </c>
      <c r="L240" s="53"/>
      <c r="M240" s="53"/>
      <c r="N240" s="8"/>
      <c r="O240" s="103" t="str">
        <f>IF(L240&lt;&gt;"",IF(M240="○",100,IF(M240="×",-100,"")),"")</f>
        <v/>
      </c>
      <c r="P240" s="54" t="str">
        <f>IF(M240="○","勝",IF(M240="×","敗",""))</f>
        <v/>
      </c>
      <c r="Q240" s="185"/>
      <c r="R240" s="186"/>
      <c r="S240" s="186"/>
      <c r="T240" s="187"/>
      <c r="U240" s="95"/>
      <c r="V240" s="95"/>
      <c r="W240" s="95"/>
      <c r="X240" s="95"/>
    </row>
    <row r="241" spans="1:24" ht="21" customHeight="1">
      <c r="A241" s="9" t="s">
        <v>112</v>
      </c>
      <c r="B241" s="28" t="s">
        <v>40</v>
      </c>
      <c r="C241" s="28" t="s">
        <v>37</v>
      </c>
      <c r="D241" s="61" t="s">
        <v>39</v>
      </c>
      <c r="E241" s="15" t="s">
        <v>41</v>
      </c>
      <c r="F241" s="61" t="s">
        <v>27</v>
      </c>
      <c r="G241" s="51" t="s">
        <v>28</v>
      </c>
      <c r="H241" s="64" t="s">
        <v>43</v>
      </c>
      <c r="I241" s="21" t="s">
        <v>20</v>
      </c>
      <c r="J241" s="31" t="s">
        <v>21</v>
      </c>
      <c r="K241" s="31" t="s">
        <v>22</v>
      </c>
      <c r="L241" s="32" t="s">
        <v>111</v>
      </c>
      <c r="M241" s="36" t="s">
        <v>46</v>
      </c>
      <c r="N241" s="33" t="s">
        <v>113</v>
      </c>
      <c r="O241" s="100" t="s">
        <v>12</v>
      </c>
      <c r="P241" s="34" t="s">
        <v>13</v>
      </c>
      <c r="U241" s="95"/>
      <c r="V241" s="95"/>
      <c r="W241" s="95"/>
      <c r="X241" s="95"/>
    </row>
    <row r="242" spans="1:24" ht="21" customHeight="1">
      <c r="A242" s="4"/>
      <c r="B242" s="3"/>
      <c r="C242" s="3"/>
      <c r="D242" s="135">
        <v>0.67499999999999993</v>
      </c>
      <c r="E242" s="16">
        <v>82.03</v>
      </c>
      <c r="F242" s="79">
        <v>0</v>
      </c>
      <c r="G242" s="68">
        <v>10000</v>
      </c>
      <c r="H242" s="65">
        <v>0.15</v>
      </c>
      <c r="I242" s="19">
        <f>E242+F242</f>
        <v>82.03</v>
      </c>
      <c r="J242" s="2">
        <f>I242+H242</f>
        <v>82.18</v>
      </c>
      <c r="K242" s="2">
        <f>I242-H242</f>
        <v>81.88</v>
      </c>
      <c r="L242" s="47"/>
      <c r="M242" s="47"/>
      <c r="N242" s="1"/>
      <c r="O242" s="101" t="str">
        <f>IF(L242&lt;&gt;"",IF(M242="○",100,IF(M242="×",-100,"")),"")</f>
        <v/>
      </c>
      <c r="P242" s="45" t="str">
        <f>IF(M242="○","勝",IF(M242="×","敗",""))</f>
        <v/>
      </c>
      <c r="U242" s="95">
        <f>IF(AND(V242="",W242="")=TRUE,0,IF(AND(V242="勝",W242="敗")=TRUE,1,IF(AND(W242="勝",V242="敗")=TRUE,1,IF(AND(V242="勝",W242="")=TRUE,2,IF(AND(W242="勝",V242="")=TRUE,2,IF(AND(V242="敗",W242="")=TRUE,3,IF(AND(W242="敗",V242="")=TRUE,3,0)))))))</f>
        <v>2</v>
      </c>
      <c r="V242" s="95" t="str">
        <f>IF(L242="","",P242)</f>
        <v/>
      </c>
      <c r="W242" s="95" t="str">
        <f>IF(L244="","",P244)</f>
        <v>勝</v>
      </c>
      <c r="X242" s="95"/>
    </row>
    <row r="243" spans="1:24" ht="21" customHeight="1">
      <c r="A243" s="5">
        <v>60</v>
      </c>
      <c r="B243" s="140">
        <v>40689</v>
      </c>
      <c r="C243" s="141" t="str">
        <f>IF(B243="","",TEXT(B243,"(aaa)"))</f>
        <v>(木)</v>
      </c>
      <c r="D243" s="62" t="s">
        <v>39</v>
      </c>
      <c r="E243" s="11" t="s">
        <v>42</v>
      </c>
      <c r="F243" s="70" t="s">
        <v>27</v>
      </c>
      <c r="G243" s="63" t="s">
        <v>28</v>
      </c>
      <c r="H243" s="66" t="s">
        <v>44</v>
      </c>
      <c r="I243" s="20" t="s">
        <v>19</v>
      </c>
      <c r="J243" s="76" t="s">
        <v>21</v>
      </c>
      <c r="K243" s="76" t="s">
        <v>22</v>
      </c>
      <c r="L243" s="35" t="s">
        <v>111</v>
      </c>
      <c r="M243" s="48"/>
      <c r="N243" s="1"/>
      <c r="O243" s="101">
        <f>IF(AND(O242="",O244="")=TRUE,"",V243/SUM(V243:X243)*100)</f>
        <v>64.406779661016941</v>
      </c>
      <c r="P243" s="45" t="str">
        <f>IF(AND(L242="",L244="")=TRUE,"",V243&amp;"勝"&amp;W243&amp;"敗"&amp;X243&amp;"引")</f>
        <v>38勝21敗0引</v>
      </c>
      <c r="U243" s="95"/>
      <c r="V243" s="95">
        <f>IF(U242=2,V239+1,IF(U242=0,0,V239))</f>
        <v>38</v>
      </c>
      <c r="W243" s="95">
        <f>IF(U242=3,W239+1,IF(U242=0,0,W239))</f>
        <v>21</v>
      </c>
      <c r="X243" s="95">
        <f>IF(U242=1,X239+1,X239)</f>
        <v>0</v>
      </c>
    </row>
    <row r="244" spans="1:24" ht="21" customHeight="1" thickBot="1">
      <c r="A244" s="6"/>
      <c r="B244" s="7"/>
      <c r="C244" s="7"/>
      <c r="D244" s="75">
        <v>0.66875000000000007</v>
      </c>
      <c r="E244" s="17">
        <v>81.69</v>
      </c>
      <c r="F244" s="80">
        <v>0</v>
      </c>
      <c r="G244" s="105">
        <v>10000</v>
      </c>
      <c r="H244" s="67">
        <v>0.15</v>
      </c>
      <c r="I244" s="22">
        <f>E244+F244</f>
        <v>81.69</v>
      </c>
      <c r="J244" s="57">
        <f>I244-H244</f>
        <v>81.539999999999992</v>
      </c>
      <c r="K244" s="57">
        <f>I244+H244</f>
        <v>81.84</v>
      </c>
      <c r="L244" s="53">
        <v>1</v>
      </c>
      <c r="M244" s="53" t="s">
        <v>45</v>
      </c>
      <c r="N244" s="8">
        <v>1390</v>
      </c>
      <c r="O244" s="103">
        <f>IF(L244&lt;&gt;"",IF(M244="○",100,IF(M244="×",-100,"")),"")</f>
        <v>100</v>
      </c>
      <c r="P244" s="54" t="str">
        <f>IF(M244="○","勝",IF(M244="×","敗",""))</f>
        <v>勝</v>
      </c>
      <c r="Q244" s="185"/>
      <c r="R244" s="186"/>
      <c r="S244" s="186"/>
      <c r="T244" s="187"/>
      <c r="U244" s="95"/>
      <c r="V244" s="95"/>
      <c r="W244" s="95"/>
      <c r="X244" s="95"/>
    </row>
    <row r="245" spans="1:24" ht="21" customHeight="1">
      <c r="A245" s="9" t="s">
        <v>112</v>
      </c>
      <c r="B245" s="28" t="s">
        <v>40</v>
      </c>
      <c r="C245" s="28" t="s">
        <v>37</v>
      </c>
      <c r="D245" s="61" t="s">
        <v>39</v>
      </c>
      <c r="E245" s="15" t="s">
        <v>41</v>
      </c>
      <c r="F245" s="61" t="s">
        <v>27</v>
      </c>
      <c r="G245" s="51" t="s">
        <v>28</v>
      </c>
      <c r="H245" s="64" t="s">
        <v>43</v>
      </c>
      <c r="I245" s="21" t="s">
        <v>20</v>
      </c>
      <c r="J245" s="31" t="s">
        <v>21</v>
      </c>
      <c r="K245" s="31" t="s">
        <v>22</v>
      </c>
      <c r="L245" s="32" t="s">
        <v>111</v>
      </c>
      <c r="M245" s="36" t="s">
        <v>46</v>
      </c>
      <c r="N245" s="33" t="s">
        <v>113</v>
      </c>
      <c r="O245" s="100" t="s">
        <v>12</v>
      </c>
      <c r="P245" s="34" t="s">
        <v>13</v>
      </c>
      <c r="U245" s="95"/>
      <c r="V245" s="95"/>
      <c r="W245" s="95"/>
      <c r="X245" s="95"/>
    </row>
    <row r="246" spans="1:24" ht="21" customHeight="1">
      <c r="A246" s="4"/>
      <c r="B246" s="3"/>
      <c r="C246" s="3"/>
      <c r="D246" s="135">
        <v>0.69444444444444453</v>
      </c>
      <c r="E246" s="16">
        <v>81.775000000000006</v>
      </c>
      <c r="F246" s="79">
        <v>0</v>
      </c>
      <c r="G246" s="68">
        <v>10000</v>
      </c>
      <c r="H246" s="65">
        <v>0.15</v>
      </c>
      <c r="I246" s="19">
        <f>E246+F246</f>
        <v>81.775000000000006</v>
      </c>
      <c r="J246" s="2">
        <f>I246+H246</f>
        <v>81.925000000000011</v>
      </c>
      <c r="K246" s="2">
        <f>I246-H246</f>
        <v>81.625</v>
      </c>
      <c r="L246" s="47"/>
      <c r="M246" s="47"/>
      <c r="N246" s="1"/>
      <c r="O246" s="101" t="str">
        <f>IF(L246&lt;&gt;"",IF(M246="○",100,IF(M246="×",-100,"")),"")</f>
        <v/>
      </c>
      <c r="P246" s="45" t="str">
        <f>IF(M246="○","勝",IF(M246="×","敗",""))</f>
        <v/>
      </c>
      <c r="U246" s="95">
        <f>IF(AND(V246="",W246="")=TRUE,0,IF(AND(V246="勝",W246="敗")=TRUE,1,IF(AND(W246="勝",V246="敗")=TRUE,1,IF(AND(V246="勝",W246="")=TRUE,2,IF(AND(W246="勝",V246="")=TRUE,2,IF(AND(V246="敗",W246="")=TRUE,3,IF(AND(W246="敗",V246="")=TRUE,3,0)))))))</f>
        <v>2</v>
      </c>
      <c r="V246" s="95" t="str">
        <f>IF(L246="","",P246)</f>
        <v/>
      </c>
      <c r="W246" s="95" t="str">
        <f>IF(L248="","",P248)</f>
        <v>勝</v>
      </c>
      <c r="X246" s="95"/>
    </row>
    <row r="247" spans="1:24" ht="21" customHeight="1">
      <c r="A247" s="5">
        <v>61</v>
      </c>
      <c r="B247" s="140">
        <v>40694</v>
      </c>
      <c r="C247" s="141" t="str">
        <f>IF(B247="","",TEXT(B247,"(aaa)"))</f>
        <v>(火)</v>
      </c>
      <c r="D247" s="62" t="s">
        <v>39</v>
      </c>
      <c r="E247" s="11" t="s">
        <v>42</v>
      </c>
      <c r="F247" s="70" t="s">
        <v>27</v>
      </c>
      <c r="G247" s="63" t="s">
        <v>28</v>
      </c>
      <c r="H247" s="66" t="s">
        <v>44</v>
      </c>
      <c r="I247" s="20" t="s">
        <v>19</v>
      </c>
      <c r="J247" s="76" t="s">
        <v>21</v>
      </c>
      <c r="K247" s="76" t="s">
        <v>22</v>
      </c>
      <c r="L247" s="35" t="s">
        <v>111</v>
      </c>
      <c r="M247" s="48"/>
      <c r="N247" s="1"/>
      <c r="O247" s="101">
        <f>IF(AND(O246="",O248="")=TRUE,"",V247/SUM(V247:X247)*100)</f>
        <v>65</v>
      </c>
      <c r="P247" s="45" t="str">
        <f>IF(AND(L246="",L248="")=TRUE,"",V247&amp;"勝"&amp;W247&amp;"敗"&amp;X247&amp;"引")</f>
        <v>39勝21敗0引</v>
      </c>
      <c r="U247" s="95"/>
      <c r="V247" s="95">
        <f>IF(U246=2,V243+1,IF(U246=0,0,V243))</f>
        <v>39</v>
      </c>
      <c r="W247" s="95">
        <f>IF(U246=3,W243+1,IF(U246=0,0,W243))</f>
        <v>21</v>
      </c>
      <c r="X247" s="95">
        <f>IF(U246=1,X243+1,X243)</f>
        <v>0</v>
      </c>
    </row>
    <row r="248" spans="1:24" ht="21" customHeight="1" thickBot="1">
      <c r="A248" s="6"/>
      <c r="B248" s="7"/>
      <c r="C248" s="7"/>
      <c r="D248" s="75">
        <v>0.62708333333333333</v>
      </c>
      <c r="E248" s="17">
        <v>81.379000000000005</v>
      </c>
      <c r="F248" s="80">
        <v>0</v>
      </c>
      <c r="G248" s="105">
        <v>10000</v>
      </c>
      <c r="H248" s="67">
        <v>0.15</v>
      </c>
      <c r="I248" s="22">
        <f>E248+F248</f>
        <v>81.379000000000005</v>
      </c>
      <c r="J248" s="57">
        <f>I248-H248</f>
        <v>81.228999999999999</v>
      </c>
      <c r="K248" s="57">
        <f>I248+H248</f>
        <v>81.529000000000011</v>
      </c>
      <c r="L248" s="53">
        <v>1</v>
      </c>
      <c r="M248" s="53" t="s">
        <v>45</v>
      </c>
      <c r="N248" s="8">
        <v>1350</v>
      </c>
      <c r="O248" s="103">
        <f>IF(L248&lt;&gt;"",IF(M248="○",100,IF(M248="×",-100,"")),"")</f>
        <v>100</v>
      </c>
      <c r="P248" s="54" t="str">
        <f>IF(M248="○","勝",IF(M248="×","敗",""))</f>
        <v>勝</v>
      </c>
      <c r="Q248" s="185"/>
      <c r="R248" s="186"/>
      <c r="S248" s="186"/>
      <c r="T248" s="187"/>
      <c r="U248" s="95"/>
      <c r="V248" s="95"/>
      <c r="W248" s="95"/>
      <c r="X248" s="95"/>
    </row>
    <row r="249" spans="1:24" ht="21" customHeight="1">
      <c r="A249" s="9" t="s">
        <v>112</v>
      </c>
      <c r="B249" s="28" t="s">
        <v>40</v>
      </c>
      <c r="C249" s="28" t="s">
        <v>37</v>
      </c>
      <c r="D249" s="61" t="s">
        <v>39</v>
      </c>
      <c r="E249" s="15" t="s">
        <v>41</v>
      </c>
      <c r="F249" s="61" t="s">
        <v>27</v>
      </c>
      <c r="G249" s="51" t="s">
        <v>28</v>
      </c>
      <c r="H249" s="64" t="s">
        <v>43</v>
      </c>
      <c r="I249" s="21" t="s">
        <v>20</v>
      </c>
      <c r="J249" s="31" t="s">
        <v>21</v>
      </c>
      <c r="K249" s="31" t="s">
        <v>22</v>
      </c>
      <c r="L249" s="32" t="s">
        <v>111</v>
      </c>
      <c r="M249" s="36" t="s">
        <v>46</v>
      </c>
      <c r="N249" s="33" t="s">
        <v>113</v>
      </c>
      <c r="O249" s="100" t="s">
        <v>12</v>
      </c>
      <c r="P249" s="34" t="s">
        <v>13</v>
      </c>
      <c r="U249" s="95"/>
      <c r="V249" s="95"/>
      <c r="W249" s="95"/>
      <c r="X249" s="95"/>
    </row>
    <row r="250" spans="1:24" ht="21" customHeight="1">
      <c r="A250" s="4"/>
      <c r="B250" s="3"/>
      <c r="C250" s="3"/>
      <c r="D250" s="135">
        <v>0.6479166666666667</v>
      </c>
      <c r="E250" s="16">
        <v>81.022000000000006</v>
      </c>
      <c r="F250" s="79">
        <v>0</v>
      </c>
      <c r="G250" s="68">
        <v>10000</v>
      </c>
      <c r="H250" s="65">
        <v>0.15</v>
      </c>
      <c r="I250" s="19">
        <f>E250+F250</f>
        <v>81.022000000000006</v>
      </c>
      <c r="J250" s="2">
        <f>I250+H250</f>
        <v>81.172000000000011</v>
      </c>
      <c r="K250" s="2">
        <f>I250-H250</f>
        <v>80.872</v>
      </c>
      <c r="L250" s="47"/>
      <c r="M250" s="47"/>
      <c r="N250" s="1"/>
      <c r="O250" s="101" t="str">
        <f>IF(L250&lt;&gt;"",IF(M250="○",100,IF(M250="×",-100,"")),"")</f>
        <v/>
      </c>
      <c r="P250" s="45" t="str">
        <f>IF(M250="○","勝",IF(M250="×","敗",""))</f>
        <v/>
      </c>
      <c r="Q250" s="191"/>
      <c r="R250" s="192"/>
      <c r="S250" s="192"/>
      <c r="T250" s="193"/>
      <c r="U250" s="95">
        <f>IF(AND(V250="",W250="")=TRUE,0,IF(AND(V250="勝",W250="敗")=TRUE,1,IF(AND(W250="勝",V250="敗")=TRUE,1,IF(AND(V250="勝",W250="")=TRUE,2,IF(AND(W250="勝",V250="")=TRUE,2,IF(AND(V250="敗",W250="")=TRUE,3,IF(AND(W250="敗",V250="")=TRUE,3,0)))))))</f>
        <v>3</v>
      </c>
      <c r="V250" s="95" t="str">
        <f>IF(L250="","",P250)</f>
        <v/>
      </c>
      <c r="W250" s="95" t="str">
        <f>IF(L252="","",P252)</f>
        <v>敗</v>
      </c>
      <c r="X250" s="95"/>
    </row>
    <row r="251" spans="1:24" ht="21" customHeight="1">
      <c r="A251" s="5">
        <v>62</v>
      </c>
      <c r="B251" s="140">
        <v>40696</v>
      </c>
      <c r="C251" s="141" t="str">
        <f>IF(B251="","",TEXT(B251,"(aaa)"))</f>
        <v>(木)</v>
      </c>
      <c r="D251" s="62" t="s">
        <v>39</v>
      </c>
      <c r="E251" s="11" t="s">
        <v>42</v>
      </c>
      <c r="F251" s="70" t="s">
        <v>27</v>
      </c>
      <c r="G251" s="63" t="s">
        <v>28</v>
      </c>
      <c r="H251" s="66" t="s">
        <v>44</v>
      </c>
      <c r="I251" s="20" t="s">
        <v>19</v>
      </c>
      <c r="J251" s="76" t="s">
        <v>21</v>
      </c>
      <c r="K251" s="76" t="s">
        <v>22</v>
      </c>
      <c r="L251" s="35" t="s">
        <v>111</v>
      </c>
      <c r="M251" s="48"/>
      <c r="N251" s="1"/>
      <c r="O251" s="101">
        <f>IF(AND(O250="",O252="")=TRUE,"",V251/SUM(V251:X251)*100)</f>
        <v>63.934426229508205</v>
      </c>
      <c r="P251" s="45" t="str">
        <f>IF(AND(L250="",L252="")=TRUE,"",V251&amp;"勝"&amp;W251&amp;"敗"&amp;X251&amp;"引")</f>
        <v>39勝22敗0引</v>
      </c>
      <c r="U251" s="95"/>
      <c r="V251" s="95">
        <f>IF(U250=2,V247+1,IF(U250=0,0,V247))</f>
        <v>39</v>
      </c>
      <c r="W251" s="95">
        <f>IF(U250=3,W247+1,IF(U250=0,0,W247))</f>
        <v>22</v>
      </c>
      <c r="X251" s="95">
        <f>IF(U250=1,X247+1,X247)</f>
        <v>0</v>
      </c>
    </row>
    <row r="252" spans="1:24" ht="21" customHeight="1" thickBot="1">
      <c r="A252" s="6"/>
      <c r="B252" s="7"/>
      <c r="C252" s="7"/>
      <c r="D252" s="75">
        <v>0.82291666666666663</v>
      </c>
      <c r="E252" s="17">
        <v>80.724000000000004</v>
      </c>
      <c r="F252" s="80">
        <v>0</v>
      </c>
      <c r="G252" s="105">
        <v>10000</v>
      </c>
      <c r="H252" s="67">
        <v>0.15</v>
      </c>
      <c r="I252" s="22">
        <f>E252+F252</f>
        <v>80.724000000000004</v>
      </c>
      <c r="J252" s="57">
        <f>I252-H252</f>
        <v>80.573999999999998</v>
      </c>
      <c r="K252" s="57">
        <f>I252+H252</f>
        <v>80.874000000000009</v>
      </c>
      <c r="L252" s="53">
        <v>1</v>
      </c>
      <c r="M252" s="53" t="s">
        <v>47</v>
      </c>
      <c r="N252" s="8">
        <v>-1520</v>
      </c>
      <c r="O252" s="103">
        <f>IF(L252&lt;&gt;"",IF(M252="○",100,IF(M252="×",-100,"")),"")</f>
        <v>-100</v>
      </c>
      <c r="P252" s="54" t="str">
        <f>IF(M252="○","勝",IF(M252="×","敗",""))</f>
        <v>敗</v>
      </c>
      <c r="Q252" s="185"/>
      <c r="R252" s="186"/>
      <c r="S252" s="186"/>
      <c r="T252" s="187"/>
      <c r="U252" s="95"/>
      <c r="V252" s="95"/>
      <c r="W252" s="95"/>
      <c r="X252" s="95"/>
    </row>
    <row r="253" spans="1:24" ht="21" customHeight="1">
      <c r="A253" s="9" t="s">
        <v>112</v>
      </c>
      <c r="B253" s="28" t="s">
        <v>40</v>
      </c>
      <c r="C253" s="28" t="s">
        <v>37</v>
      </c>
      <c r="D253" s="61" t="s">
        <v>39</v>
      </c>
      <c r="E253" s="15" t="s">
        <v>41</v>
      </c>
      <c r="F253" s="61" t="s">
        <v>27</v>
      </c>
      <c r="G253" s="51" t="s">
        <v>28</v>
      </c>
      <c r="H253" s="64" t="s">
        <v>43</v>
      </c>
      <c r="I253" s="21" t="s">
        <v>20</v>
      </c>
      <c r="J253" s="31" t="s">
        <v>21</v>
      </c>
      <c r="K253" s="31" t="s">
        <v>22</v>
      </c>
      <c r="L253" s="32" t="s">
        <v>111</v>
      </c>
      <c r="M253" s="36" t="s">
        <v>46</v>
      </c>
      <c r="N253" s="33" t="s">
        <v>113</v>
      </c>
      <c r="O253" s="100" t="s">
        <v>12</v>
      </c>
      <c r="P253" s="34" t="s">
        <v>13</v>
      </c>
      <c r="U253" s="95"/>
      <c r="V253" s="95"/>
      <c r="W253" s="95"/>
      <c r="X253" s="95"/>
    </row>
    <row r="254" spans="1:24" ht="21" customHeight="1">
      <c r="A254" s="4"/>
      <c r="B254" s="3"/>
      <c r="C254" s="3"/>
      <c r="D254" s="135">
        <v>0.65208333333333335</v>
      </c>
      <c r="E254" s="16">
        <v>80.334000000000003</v>
      </c>
      <c r="F254" s="79">
        <v>0</v>
      </c>
      <c r="G254" s="68">
        <v>10000</v>
      </c>
      <c r="H254" s="65">
        <v>0.15</v>
      </c>
      <c r="I254" s="19">
        <f>E254+F254</f>
        <v>80.334000000000003</v>
      </c>
      <c r="J254" s="2">
        <f>I254+H254</f>
        <v>80.484000000000009</v>
      </c>
      <c r="K254" s="2">
        <f>I254-H254</f>
        <v>80.183999999999997</v>
      </c>
      <c r="L254" s="47"/>
      <c r="M254" s="47"/>
      <c r="N254" s="1"/>
      <c r="O254" s="101" t="str">
        <f>IF(L254&lt;&gt;"",IF(M254="○",100,IF(M254="×",-100,"")),"")</f>
        <v/>
      </c>
      <c r="P254" s="45" t="str">
        <f>IF(M254="○","勝",IF(M254="×","敗",""))</f>
        <v/>
      </c>
      <c r="U254" s="95">
        <f>IF(AND(V254="",W254="")=TRUE,0,IF(AND(V254="勝",W254="敗")=TRUE,1,IF(AND(W254="勝",V254="敗")=TRUE,1,IF(AND(V254="勝",W254="")=TRUE,2,IF(AND(W254="勝",V254="")=TRUE,2,IF(AND(V254="敗",W254="")=TRUE,3,IF(AND(W254="敗",V254="")=TRUE,3,0)))))))</f>
        <v>2</v>
      </c>
      <c r="V254" s="95" t="str">
        <f>IF(L254="","",P254)</f>
        <v/>
      </c>
      <c r="W254" s="95" t="str">
        <f>IF(L256="","",P256)</f>
        <v>勝</v>
      </c>
      <c r="X254" s="95"/>
    </row>
    <row r="255" spans="1:24" ht="21" customHeight="1">
      <c r="A255" s="5">
        <v>63</v>
      </c>
      <c r="B255" s="140">
        <v>40701</v>
      </c>
      <c r="C255" s="141" t="str">
        <f>IF(B255="","",TEXT(B255,"(aaa)"))</f>
        <v>(火)</v>
      </c>
      <c r="D255" s="62" t="s">
        <v>39</v>
      </c>
      <c r="E255" s="11" t="s">
        <v>42</v>
      </c>
      <c r="F255" s="70" t="s">
        <v>27</v>
      </c>
      <c r="G255" s="63" t="s">
        <v>28</v>
      </c>
      <c r="H255" s="66" t="s">
        <v>44</v>
      </c>
      <c r="I255" s="20" t="s">
        <v>19</v>
      </c>
      <c r="J255" s="76" t="s">
        <v>21</v>
      </c>
      <c r="K255" s="76" t="s">
        <v>22</v>
      </c>
      <c r="L255" s="35" t="s">
        <v>111</v>
      </c>
      <c r="M255" s="48"/>
      <c r="N255" s="1"/>
      <c r="O255" s="101">
        <f>IF(AND(O254="",O256="")=TRUE,"",V255/SUM(V255:X255)*100)</f>
        <v>64.516129032258064</v>
      </c>
      <c r="P255" s="45" t="str">
        <f>IF(AND(L254="",L256="")=TRUE,"",V255&amp;"勝"&amp;W255&amp;"敗"&amp;X255&amp;"引")</f>
        <v>40勝22敗0引</v>
      </c>
      <c r="U255" s="95"/>
      <c r="V255" s="95">
        <f>IF(U254=2,V251+1,IF(U254=0,0,V251))</f>
        <v>40</v>
      </c>
      <c r="W255" s="95">
        <f>IF(U254=3,W251+1,IF(U254=0,0,W251))</f>
        <v>22</v>
      </c>
      <c r="X255" s="95">
        <f>IF(U254=1,X251+1,X251)</f>
        <v>0</v>
      </c>
    </row>
    <row r="256" spans="1:24" ht="21" customHeight="1" thickBot="1">
      <c r="A256" s="6"/>
      <c r="B256" s="7"/>
      <c r="C256" s="7"/>
      <c r="D256" s="75">
        <v>0.74583333333333324</v>
      </c>
      <c r="E256" s="17">
        <v>80.16</v>
      </c>
      <c r="F256" s="80">
        <v>0</v>
      </c>
      <c r="G256" s="105">
        <v>10000</v>
      </c>
      <c r="H256" s="67">
        <v>0.15</v>
      </c>
      <c r="I256" s="22">
        <f>E256+F256</f>
        <v>80.16</v>
      </c>
      <c r="J256" s="57">
        <f>I256-H256</f>
        <v>80.009999999999991</v>
      </c>
      <c r="K256" s="57">
        <f>I256+H256</f>
        <v>80.31</v>
      </c>
      <c r="L256" s="53">
        <v>1</v>
      </c>
      <c r="M256" s="53" t="s">
        <v>45</v>
      </c>
      <c r="N256" s="8">
        <v>1490</v>
      </c>
      <c r="O256" s="103">
        <f>IF(L256&lt;&gt;"",IF(M256="○",100,IF(M256="×",-100,"")),"")</f>
        <v>100</v>
      </c>
      <c r="P256" s="54" t="str">
        <f>IF(M256="○","勝",IF(M256="×","敗",""))</f>
        <v>勝</v>
      </c>
      <c r="Q256" s="185"/>
      <c r="R256" s="186"/>
      <c r="S256" s="186"/>
      <c r="T256" s="187"/>
      <c r="U256" s="95"/>
      <c r="V256" s="95"/>
      <c r="W256" s="95"/>
      <c r="X256" s="95"/>
    </row>
    <row r="257" spans="1:24" ht="21" customHeight="1">
      <c r="A257" s="9" t="s">
        <v>112</v>
      </c>
      <c r="B257" s="28" t="s">
        <v>40</v>
      </c>
      <c r="C257" s="28" t="s">
        <v>37</v>
      </c>
      <c r="D257" s="61" t="s">
        <v>39</v>
      </c>
      <c r="E257" s="15" t="s">
        <v>41</v>
      </c>
      <c r="F257" s="61" t="s">
        <v>27</v>
      </c>
      <c r="G257" s="51" t="s">
        <v>28</v>
      </c>
      <c r="H257" s="64" t="s">
        <v>43</v>
      </c>
      <c r="I257" s="21" t="s">
        <v>20</v>
      </c>
      <c r="J257" s="31" t="s">
        <v>21</v>
      </c>
      <c r="K257" s="31" t="s">
        <v>22</v>
      </c>
      <c r="L257" s="32" t="s">
        <v>111</v>
      </c>
      <c r="M257" s="36" t="s">
        <v>46</v>
      </c>
      <c r="N257" s="33" t="s">
        <v>113</v>
      </c>
      <c r="O257" s="100" t="s">
        <v>12</v>
      </c>
      <c r="P257" s="34" t="s">
        <v>13</v>
      </c>
      <c r="Q257" s="113" t="s">
        <v>53</v>
      </c>
      <c r="U257" s="95"/>
      <c r="V257" s="95"/>
      <c r="W257" s="95"/>
      <c r="X257" s="95"/>
    </row>
    <row r="258" spans="1:24" ht="21" customHeight="1">
      <c r="A258" s="4"/>
      <c r="B258" s="3"/>
      <c r="C258" s="3"/>
      <c r="D258" s="135">
        <v>0.68333333333333324</v>
      </c>
      <c r="E258" s="16">
        <v>80.218000000000004</v>
      </c>
      <c r="F258" s="79">
        <v>0</v>
      </c>
      <c r="G258" s="68">
        <v>10000</v>
      </c>
      <c r="H258" s="65">
        <v>0.153</v>
      </c>
      <c r="I258" s="19">
        <f>E258+F258</f>
        <v>80.218000000000004</v>
      </c>
      <c r="J258" s="2">
        <f>I258+H258</f>
        <v>80.371000000000009</v>
      </c>
      <c r="K258" s="2">
        <f>I258-H258</f>
        <v>80.064999999999998</v>
      </c>
      <c r="L258" s="47">
        <v>1</v>
      </c>
      <c r="M258" s="47" t="s">
        <v>45</v>
      </c>
      <c r="N258" s="1"/>
      <c r="O258" s="101">
        <f>IF(L258&lt;&gt;"",IF(M258="○",100,IF(M258="×",-100,"")),"")</f>
        <v>100</v>
      </c>
      <c r="P258" s="45" t="str">
        <f>IF(M258="○","勝",IF(M258="×","敗",""))</f>
        <v>勝</v>
      </c>
      <c r="Q258" s="114"/>
      <c r="U258" s="95">
        <f>IF(AND(V258="",W258="")=TRUE,0,IF(AND(V258="勝",W258="敗")=TRUE,1,IF(AND(W258="勝",V258="敗")=TRUE,1,IF(AND(V258="勝",W258="")=TRUE,2,IF(AND(W258="勝",V258="")=TRUE,2,IF(AND(V258="敗",W258="")=TRUE,3,IF(AND(W258="敗",V258="")=TRUE,3,0)))))))</f>
        <v>2</v>
      </c>
      <c r="V258" s="95" t="str">
        <f>IF(L258="","",P258)</f>
        <v>勝</v>
      </c>
      <c r="W258" s="95" t="str">
        <f>IF(L260="","",P260)</f>
        <v/>
      </c>
      <c r="X258" s="95"/>
    </row>
    <row r="259" spans="1:24" ht="21" customHeight="1">
      <c r="A259" s="5">
        <v>64</v>
      </c>
      <c r="B259" s="140">
        <v>40703</v>
      </c>
      <c r="C259" s="141" t="str">
        <f>IF(B259="","",TEXT(B259,"(aaa)"))</f>
        <v>(木)</v>
      </c>
      <c r="D259" s="62" t="s">
        <v>39</v>
      </c>
      <c r="E259" s="11" t="s">
        <v>42</v>
      </c>
      <c r="F259" s="70" t="s">
        <v>27</v>
      </c>
      <c r="G259" s="63" t="s">
        <v>28</v>
      </c>
      <c r="H259" s="66" t="s">
        <v>44</v>
      </c>
      <c r="I259" s="20" t="s">
        <v>19</v>
      </c>
      <c r="J259" s="76" t="s">
        <v>21</v>
      </c>
      <c r="K259" s="76" t="s">
        <v>22</v>
      </c>
      <c r="L259" s="35" t="s">
        <v>111</v>
      </c>
      <c r="M259" s="48"/>
      <c r="N259" s="1"/>
      <c r="O259" s="101">
        <f>IF(AND(O258="",O260="")=TRUE,"",V259/SUM(V259:X259)*100)</f>
        <v>65.079365079365076</v>
      </c>
      <c r="P259" s="45" t="str">
        <f>IF(AND(L258="",L260="")=TRUE,"",V259&amp;"勝"&amp;W259&amp;"敗"&amp;X259&amp;"引")</f>
        <v>41勝22敗0引</v>
      </c>
      <c r="Q259" s="114"/>
      <c r="U259" s="95"/>
      <c r="V259" s="95">
        <f>IF(U258=2,V255+1,IF(U258=0,0,V255))</f>
        <v>41</v>
      </c>
      <c r="W259" s="95">
        <f>IF(U258=3,W255+1,IF(U258=0,0,W255))</f>
        <v>22</v>
      </c>
      <c r="X259" s="95">
        <f>IF(U258=1,X255+1,X255)</f>
        <v>0</v>
      </c>
    </row>
    <row r="260" spans="1:24" ht="21" customHeight="1" thickBot="1">
      <c r="A260" s="6"/>
      <c r="B260" s="7"/>
      <c r="C260" s="7"/>
      <c r="D260" s="75"/>
      <c r="E260" s="17"/>
      <c r="F260" s="80"/>
      <c r="G260" s="105"/>
      <c r="H260" s="67"/>
      <c r="I260" s="22"/>
      <c r="J260" s="57"/>
      <c r="K260" s="57"/>
      <c r="L260" s="53"/>
      <c r="M260" s="53"/>
      <c r="N260" s="8">
        <v>1460</v>
      </c>
      <c r="O260" s="103" t="str">
        <f>IF(L260&lt;&gt;"",IF(M260="○",100,IF(M260="×",-100,"")),"")</f>
        <v/>
      </c>
      <c r="P260" s="54" t="str">
        <f>IF(M260="○","勝",IF(M260="×","敗",""))</f>
        <v/>
      </c>
      <c r="Q260" s="114"/>
      <c r="R260" s="186"/>
      <c r="S260" s="186"/>
      <c r="T260" s="187"/>
      <c r="U260" s="95"/>
      <c r="V260" s="95"/>
      <c r="W260" s="95"/>
      <c r="X260" s="95"/>
    </row>
    <row r="261" spans="1:24" ht="21" customHeight="1">
      <c r="A261" s="9" t="s">
        <v>112</v>
      </c>
      <c r="B261" s="28" t="s">
        <v>40</v>
      </c>
      <c r="C261" s="28" t="s">
        <v>37</v>
      </c>
      <c r="D261" s="61" t="s">
        <v>39</v>
      </c>
      <c r="E261" s="15" t="s">
        <v>41</v>
      </c>
      <c r="F261" s="61" t="s">
        <v>27</v>
      </c>
      <c r="G261" s="51" t="s">
        <v>28</v>
      </c>
      <c r="H261" s="64" t="s">
        <v>43</v>
      </c>
      <c r="I261" s="21" t="s">
        <v>20</v>
      </c>
      <c r="J261" s="31" t="s">
        <v>21</v>
      </c>
      <c r="K261" s="31" t="s">
        <v>22</v>
      </c>
      <c r="L261" s="32" t="s">
        <v>111</v>
      </c>
      <c r="M261" s="36" t="s">
        <v>46</v>
      </c>
      <c r="N261" s="33" t="s">
        <v>113</v>
      </c>
      <c r="O261" s="100" t="s">
        <v>131</v>
      </c>
      <c r="P261" s="34" t="s">
        <v>13</v>
      </c>
      <c r="Q261" s="114"/>
      <c r="U261" s="95"/>
      <c r="V261" s="95"/>
      <c r="W261" s="95"/>
      <c r="X261" s="95"/>
    </row>
    <row r="262" spans="1:24" ht="21" customHeight="1">
      <c r="A262" s="4"/>
      <c r="B262" s="3"/>
      <c r="C262" s="3"/>
      <c r="D262" s="135"/>
      <c r="E262" s="16"/>
      <c r="F262" s="79"/>
      <c r="G262" s="68">
        <v>10000</v>
      </c>
      <c r="H262" s="65">
        <v>0.15</v>
      </c>
      <c r="I262" s="19">
        <f>E262+F262</f>
        <v>0</v>
      </c>
      <c r="J262" s="2">
        <f>I262+H262</f>
        <v>0.15</v>
      </c>
      <c r="K262" s="2">
        <f>I262-H262</f>
        <v>-0.15</v>
      </c>
      <c r="L262" s="47"/>
      <c r="M262" s="47"/>
      <c r="N262" s="1"/>
      <c r="O262" s="101" t="str">
        <f>IF(L262&lt;&gt;"",IF(M262="○",100,IF(M262="×",-100,"")),"")</f>
        <v/>
      </c>
      <c r="P262" s="45" t="str">
        <f>IF(M262="○","勝",IF(M262="×","敗",""))</f>
        <v/>
      </c>
      <c r="Q262" s="114"/>
      <c r="U262" s="95">
        <f>IF(AND(V262="",W262="")=TRUE,0,IF(AND(V262="勝",W262="敗")=TRUE,1,IF(AND(W262="勝",V262="敗")=TRUE,1,IF(AND(V262="勝",W262="")=TRUE,2,IF(AND(W262="勝",V262="")=TRUE,2,IF(AND(V262="敗",W262="")=TRUE,3,IF(AND(W262="敗",V262="")=TRUE,3,0)))))))</f>
        <v>3</v>
      </c>
      <c r="V262" s="95" t="str">
        <f>IF(L262="","",P262)</f>
        <v/>
      </c>
      <c r="W262" s="95" t="str">
        <f>IF(L264="","",P264)</f>
        <v>敗</v>
      </c>
      <c r="X262" s="95"/>
    </row>
    <row r="263" spans="1:24" ht="21" customHeight="1">
      <c r="A263" s="5">
        <v>65</v>
      </c>
      <c r="B263" s="140">
        <v>40703</v>
      </c>
      <c r="C263" s="141" t="str">
        <f>IF(B263="","",TEXT(B263,"(aaa)"))</f>
        <v>(木)</v>
      </c>
      <c r="D263" s="62" t="s">
        <v>39</v>
      </c>
      <c r="E263" s="11" t="s">
        <v>42</v>
      </c>
      <c r="F263" s="70" t="s">
        <v>27</v>
      </c>
      <c r="G263" s="63" t="s">
        <v>28</v>
      </c>
      <c r="H263" s="66" t="s">
        <v>44</v>
      </c>
      <c r="I263" s="20" t="s">
        <v>19</v>
      </c>
      <c r="J263" s="76" t="s">
        <v>21</v>
      </c>
      <c r="K263" s="76" t="s">
        <v>22</v>
      </c>
      <c r="L263" s="35" t="s">
        <v>111</v>
      </c>
      <c r="M263" s="48"/>
      <c r="N263" s="1"/>
      <c r="O263" s="101">
        <f>IF(AND(O262="",O264="")=TRUE,"",V263/SUM(V263:X263)*100)</f>
        <v>64.0625</v>
      </c>
      <c r="P263" s="45" t="str">
        <f>IF(AND(L262="",L264="")=TRUE,"",V263&amp;"勝"&amp;W263&amp;"敗"&amp;X263&amp;"引")</f>
        <v>41勝23敗0引</v>
      </c>
      <c r="Q263" s="114"/>
      <c r="U263" s="95"/>
      <c r="V263" s="95">
        <f>IF(U262=2,V259+1,IF(U262=0,0,V259))</f>
        <v>41</v>
      </c>
      <c r="W263" s="95">
        <f>IF(U262=3,W259+1,IF(U262=0,0,W259))</f>
        <v>23</v>
      </c>
      <c r="X263" s="95">
        <f>IF(U262=1,X259+1,X259)</f>
        <v>0</v>
      </c>
    </row>
    <row r="264" spans="1:24" ht="21" customHeight="1" thickBot="1">
      <c r="A264" s="6"/>
      <c r="B264" s="7"/>
      <c r="C264" s="7"/>
      <c r="D264" s="75">
        <v>0.75624999999999998</v>
      </c>
      <c r="E264" s="17">
        <v>79.930999999999997</v>
      </c>
      <c r="F264" s="80">
        <v>0</v>
      </c>
      <c r="G264" s="105">
        <v>10000</v>
      </c>
      <c r="H264" s="67">
        <v>0.153</v>
      </c>
      <c r="I264" s="22">
        <f>E264+F264</f>
        <v>79.930999999999997</v>
      </c>
      <c r="J264" s="57">
        <f>I264-H264</f>
        <v>79.777999999999992</v>
      </c>
      <c r="K264" s="57">
        <f>I264+H264</f>
        <v>80.084000000000003</v>
      </c>
      <c r="L264" s="53">
        <v>1</v>
      </c>
      <c r="M264" s="53" t="s">
        <v>47</v>
      </c>
      <c r="N264" s="8">
        <v>-1560</v>
      </c>
      <c r="O264" s="103">
        <f>IF(L264&lt;&gt;"",IF(M264="○",100,IF(M264="×",-100,"")),"")</f>
        <v>-100</v>
      </c>
      <c r="P264" s="54" t="str">
        <f>IF(M264="○","勝",IF(M264="×","敗",""))</f>
        <v>敗</v>
      </c>
      <c r="Q264" s="114"/>
      <c r="R264" s="186"/>
      <c r="S264" s="186"/>
      <c r="T264" s="187"/>
      <c r="U264" s="95"/>
      <c r="V264" s="95"/>
      <c r="W264" s="95"/>
      <c r="X264" s="95"/>
    </row>
    <row r="265" spans="1:24" ht="21" customHeight="1">
      <c r="A265" s="9" t="s">
        <v>112</v>
      </c>
      <c r="B265" s="28" t="s">
        <v>40</v>
      </c>
      <c r="C265" s="28" t="s">
        <v>37</v>
      </c>
      <c r="D265" s="61" t="s">
        <v>39</v>
      </c>
      <c r="E265" s="15" t="s">
        <v>41</v>
      </c>
      <c r="F265" s="61" t="s">
        <v>27</v>
      </c>
      <c r="G265" s="51" t="s">
        <v>28</v>
      </c>
      <c r="H265" s="64" t="s">
        <v>43</v>
      </c>
      <c r="I265" s="21" t="s">
        <v>20</v>
      </c>
      <c r="J265" s="31" t="s">
        <v>21</v>
      </c>
      <c r="K265" s="31" t="s">
        <v>22</v>
      </c>
      <c r="L265" s="32" t="s">
        <v>111</v>
      </c>
      <c r="M265" s="36" t="s">
        <v>46</v>
      </c>
      <c r="N265" s="33" t="s">
        <v>113</v>
      </c>
      <c r="O265" s="100" t="s">
        <v>12</v>
      </c>
      <c r="P265" s="34" t="s">
        <v>13</v>
      </c>
      <c r="U265" s="95"/>
      <c r="V265" s="95"/>
      <c r="W265" s="95"/>
      <c r="X265" s="95"/>
    </row>
    <row r="266" spans="1:24" ht="21" customHeight="1">
      <c r="A266" s="4"/>
      <c r="B266" s="3"/>
      <c r="C266" s="3"/>
      <c r="D266" s="135">
        <v>0.67499999999999993</v>
      </c>
      <c r="E266" s="16">
        <v>80.462999999999994</v>
      </c>
      <c r="F266" s="79">
        <v>0</v>
      </c>
      <c r="G266" s="68">
        <v>10000</v>
      </c>
      <c r="H266" s="65">
        <v>0.153</v>
      </c>
      <c r="I266" s="19">
        <f>E266+F266</f>
        <v>80.462999999999994</v>
      </c>
      <c r="J266" s="2">
        <f>I266+H266</f>
        <v>80.616</v>
      </c>
      <c r="K266" s="2">
        <f>I266-H266</f>
        <v>80.309999999999988</v>
      </c>
      <c r="L266" s="47">
        <v>1</v>
      </c>
      <c r="M266" s="47" t="s">
        <v>45</v>
      </c>
      <c r="N266" s="1">
        <v>1530</v>
      </c>
      <c r="O266" s="101">
        <f>IF(L266&lt;&gt;"",IF(M266="○",100,IF(M266="×",-100,"")),"")</f>
        <v>100</v>
      </c>
      <c r="P266" s="45" t="str">
        <f>IF(M266="○","勝",IF(M266="×","敗",""))</f>
        <v>勝</v>
      </c>
      <c r="Q266" s="191"/>
      <c r="R266" s="192"/>
      <c r="S266" s="192"/>
      <c r="T266" s="193"/>
      <c r="U266" s="95">
        <f>IF(AND(V266="",W266="")=TRUE,0,IF(AND(V266="勝",W266="敗")=TRUE,1,IF(AND(W266="勝",V266="敗")=TRUE,1,IF(AND(V266="勝",W266="")=TRUE,2,IF(AND(W266="勝",V266="")=TRUE,2,IF(AND(V266="敗",W266="")=TRUE,3,IF(AND(W266="敗",V266="")=TRUE,3,0)))))))</f>
        <v>2</v>
      </c>
      <c r="V266" s="95" t="str">
        <f>IF(L266="","",P266)</f>
        <v>勝</v>
      </c>
      <c r="W266" s="95" t="str">
        <f>IF(L268="","",P268)</f>
        <v/>
      </c>
      <c r="X266" s="95"/>
    </row>
    <row r="267" spans="1:24" ht="21" customHeight="1">
      <c r="A267" s="5">
        <v>66</v>
      </c>
      <c r="B267" s="140">
        <v>40708</v>
      </c>
      <c r="C267" s="141" t="str">
        <f>IF(B267="","",TEXT(B267,"(aaa)"))</f>
        <v>(火)</v>
      </c>
      <c r="D267" s="62" t="s">
        <v>39</v>
      </c>
      <c r="E267" s="11" t="s">
        <v>42</v>
      </c>
      <c r="F267" s="70" t="s">
        <v>27</v>
      </c>
      <c r="G267" s="63" t="s">
        <v>28</v>
      </c>
      <c r="H267" s="66" t="s">
        <v>44</v>
      </c>
      <c r="I267" s="20" t="s">
        <v>19</v>
      </c>
      <c r="J267" s="76" t="s">
        <v>21</v>
      </c>
      <c r="K267" s="76" t="s">
        <v>22</v>
      </c>
      <c r="L267" s="35" t="s">
        <v>111</v>
      </c>
      <c r="M267" s="48"/>
      <c r="N267" s="1"/>
      <c r="O267" s="101">
        <f>IF(AND(O266="",O268="")=TRUE,"",V267/SUM(V267:X267)*100)</f>
        <v>64.615384615384613</v>
      </c>
      <c r="P267" s="45" t="str">
        <f>IF(AND(L266="",L268="")=TRUE,"",V267&amp;"勝"&amp;W267&amp;"敗"&amp;X267&amp;"引")</f>
        <v>42勝23敗0引</v>
      </c>
      <c r="U267" s="95"/>
      <c r="V267" s="95">
        <f>IF(U266=2,V263+1,IF(U266=0,0,V263))</f>
        <v>42</v>
      </c>
      <c r="W267" s="95">
        <f>IF(U266=3,W263+1,IF(U266=0,0,W263))</f>
        <v>23</v>
      </c>
      <c r="X267" s="95">
        <f>IF(U266=1,X263+1,X263)</f>
        <v>0</v>
      </c>
    </row>
    <row r="268" spans="1:24" ht="21" customHeight="1" thickBot="1">
      <c r="A268" s="6"/>
      <c r="B268" s="7"/>
      <c r="C268" s="7"/>
      <c r="D268" s="75">
        <v>0.7895833333333333</v>
      </c>
      <c r="E268" s="17">
        <v>80.132000000000005</v>
      </c>
      <c r="F268" s="80">
        <v>0</v>
      </c>
      <c r="G268" s="105">
        <v>10000</v>
      </c>
      <c r="H268" s="67">
        <v>0.153</v>
      </c>
      <c r="I268" s="22">
        <f>E268+F268</f>
        <v>80.132000000000005</v>
      </c>
      <c r="J268" s="57">
        <f>I268-H268</f>
        <v>79.978999999999999</v>
      </c>
      <c r="K268" s="57">
        <f>I268+H268</f>
        <v>80.285000000000011</v>
      </c>
      <c r="L268" s="53"/>
      <c r="M268" s="53"/>
      <c r="N268" s="8"/>
      <c r="O268" s="103" t="str">
        <f>IF(L268&lt;&gt;"",IF(M268="○",100,IF(M268="×",-100,"")),"")</f>
        <v/>
      </c>
      <c r="P268" s="54" t="str">
        <f>IF(M268="○","勝",IF(M268="×","敗",""))</f>
        <v/>
      </c>
      <c r="Q268" s="185"/>
      <c r="R268" s="186"/>
      <c r="S268" s="186"/>
      <c r="T268" s="187"/>
      <c r="U268" s="95"/>
      <c r="V268" s="95"/>
      <c r="W268" s="95"/>
      <c r="X268" s="95"/>
    </row>
    <row r="269" spans="1:24" ht="21" customHeight="1">
      <c r="A269" s="9" t="s">
        <v>112</v>
      </c>
      <c r="B269" s="28" t="s">
        <v>40</v>
      </c>
      <c r="C269" s="28" t="s">
        <v>37</v>
      </c>
      <c r="D269" s="61" t="s">
        <v>39</v>
      </c>
      <c r="E269" s="15" t="s">
        <v>41</v>
      </c>
      <c r="F269" s="61" t="s">
        <v>27</v>
      </c>
      <c r="G269" s="51" t="s">
        <v>28</v>
      </c>
      <c r="H269" s="64" t="s">
        <v>43</v>
      </c>
      <c r="I269" s="21" t="s">
        <v>20</v>
      </c>
      <c r="J269" s="31" t="s">
        <v>21</v>
      </c>
      <c r="K269" s="31" t="s">
        <v>22</v>
      </c>
      <c r="L269" s="32" t="s">
        <v>111</v>
      </c>
      <c r="M269" s="36" t="s">
        <v>46</v>
      </c>
      <c r="N269" s="33" t="s">
        <v>113</v>
      </c>
      <c r="O269" s="100" t="s">
        <v>12</v>
      </c>
      <c r="P269" s="34" t="s">
        <v>13</v>
      </c>
      <c r="U269" s="95"/>
      <c r="V269" s="95"/>
      <c r="W269" s="95"/>
      <c r="X269" s="95"/>
    </row>
    <row r="270" spans="1:24" ht="21" customHeight="1">
      <c r="A270" s="4"/>
      <c r="B270" s="3"/>
      <c r="C270" s="3"/>
      <c r="D270" s="135">
        <v>0.75208333333333333</v>
      </c>
      <c r="E270" s="16">
        <v>80.242000000000004</v>
      </c>
      <c r="F270" s="79">
        <v>0</v>
      </c>
      <c r="G270" s="68">
        <v>20000</v>
      </c>
      <c r="H270" s="65">
        <v>0.15</v>
      </c>
      <c r="I270" s="19">
        <f>E270+F270</f>
        <v>80.242000000000004</v>
      </c>
      <c r="J270" s="2">
        <f>I270+H270</f>
        <v>80.39200000000001</v>
      </c>
      <c r="K270" s="2">
        <f>I270-H270</f>
        <v>80.091999999999999</v>
      </c>
      <c r="L270" s="47"/>
      <c r="M270" s="47"/>
      <c r="N270" s="1"/>
      <c r="O270" s="101" t="str">
        <f>IF(L270&lt;&gt;"",IF(M270="○",100,IF(M270="×",-100,"")),"")</f>
        <v/>
      </c>
      <c r="P270" s="45" t="str">
        <f>IF(M270="○","勝",IF(M270="×","敗",""))</f>
        <v/>
      </c>
      <c r="U270" s="95">
        <f>IF(AND(V270="",W270="")=TRUE,0,IF(AND(V270="勝",W270="敗")=TRUE,1,IF(AND(W270="勝",V270="敗")=TRUE,1,IF(AND(V270="勝",W270="")=TRUE,2,IF(AND(W270="勝",V270="")=TRUE,2,IF(AND(V270="敗",W270="")=TRUE,3,IF(AND(W270="敗",V270="")=TRUE,3,0)))))))</f>
        <v>3</v>
      </c>
      <c r="V270" s="95" t="str">
        <f>IF(L270="","",P270)</f>
        <v/>
      </c>
      <c r="W270" s="95" t="str">
        <f>IF(L272="","",P272)</f>
        <v>敗</v>
      </c>
      <c r="X270" s="95"/>
    </row>
    <row r="271" spans="1:24" ht="21" customHeight="1">
      <c r="A271" s="5">
        <v>67</v>
      </c>
      <c r="B271" s="140">
        <v>40715</v>
      </c>
      <c r="C271" s="141" t="str">
        <f>IF(B271="","",TEXT(B271,"(aaa)"))</f>
        <v>(火)</v>
      </c>
      <c r="D271" s="62" t="s">
        <v>39</v>
      </c>
      <c r="E271" s="11" t="s">
        <v>42</v>
      </c>
      <c r="F271" s="70" t="s">
        <v>27</v>
      </c>
      <c r="G271" s="63" t="s">
        <v>28</v>
      </c>
      <c r="H271" s="66" t="s">
        <v>44</v>
      </c>
      <c r="I271" s="20" t="s">
        <v>19</v>
      </c>
      <c r="J271" s="76" t="s">
        <v>21</v>
      </c>
      <c r="K271" s="76" t="s">
        <v>22</v>
      </c>
      <c r="L271" s="35" t="s">
        <v>111</v>
      </c>
      <c r="M271" s="48"/>
      <c r="N271" s="1"/>
      <c r="O271" s="101">
        <f>IF(AND(O270="",O272="")=TRUE,"",V271/SUM(V271:X271)*100)</f>
        <v>63.636363636363633</v>
      </c>
      <c r="P271" s="45" t="str">
        <f>IF(AND(L270="",L272="")=TRUE,"",V271&amp;"勝"&amp;W271&amp;"敗"&amp;X271&amp;"引")</f>
        <v>42勝24敗0引</v>
      </c>
      <c r="U271" s="95"/>
      <c r="V271" s="95">
        <f>IF(U270=2,V267+1,IF(U270=0,0,V267))</f>
        <v>42</v>
      </c>
      <c r="W271" s="95">
        <f>IF(U270=3,W267+1,IF(U270=0,0,W267))</f>
        <v>24</v>
      </c>
      <c r="X271" s="95">
        <f>IF(U270=1,X267+1,X267)</f>
        <v>0</v>
      </c>
    </row>
    <row r="272" spans="1:24" ht="21" customHeight="1" thickBot="1">
      <c r="A272" s="6"/>
      <c r="B272" s="7"/>
      <c r="C272" s="7"/>
      <c r="D272" s="75">
        <v>0.65208333333333335</v>
      </c>
      <c r="E272" s="17">
        <v>80.132000000000005</v>
      </c>
      <c r="F272" s="80">
        <v>0</v>
      </c>
      <c r="G272" s="105">
        <v>20000</v>
      </c>
      <c r="H272" s="67">
        <v>0.15</v>
      </c>
      <c r="I272" s="22">
        <f>E272+F272</f>
        <v>80.132000000000005</v>
      </c>
      <c r="J272" s="57">
        <f>I272-H272</f>
        <v>79.981999999999999</v>
      </c>
      <c r="K272" s="57">
        <f>I272+H272</f>
        <v>80.282000000000011</v>
      </c>
      <c r="L272" s="53">
        <v>1</v>
      </c>
      <c r="M272" s="53" t="s">
        <v>47</v>
      </c>
      <c r="N272" s="196" t="s">
        <v>135</v>
      </c>
      <c r="O272" s="103">
        <f>IF(L272&lt;&gt;"",IF(M272="○",100,IF(M272="×",-100,"")),"")</f>
        <v>-100</v>
      </c>
      <c r="P272" s="54" t="str">
        <f>IF(M272="○","勝",IF(M272="×","敗",""))</f>
        <v>敗</v>
      </c>
      <c r="Q272" s="185"/>
      <c r="R272" s="186"/>
      <c r="S272" s="186"/>
      <c r="T272" s="187"/>
      <c r="U272" s="95"/>
      <c r="V272" s="95"/>
      <c r="W272" s="95"/>
      <c r="X272" s="95"/>
    </row>
    <row r="273" spans="1:24" ht="21" customHeight="1">
      <c r="A273" s="9" t="s">
        <v>112</v>
      </c>
      <c r="B273" s="28" t="s">
        <v>40</v>
      </c>
      <c r="C273" s="28" t="s">
        <v>37</v>
      </c>
      <c r="D273" s="61" t="s">
        <v>39</v>
      </c>
      <c r="E273" s="15" t="s">
        <v>41</v>
      </c>
      <c r="F273" s="61" t="s">
        <v>27</v>
      </c>
      <c r="G273" s="51" t="s">
        <v>28</v>
      </c>
      <c r="H273" s="64" t="s">
        <v>43</v>
      </c>
      <c r="I273" s="21" t="s">
        <v>20</v>
      </c>
      <c r="J273" s="31" t="s">
        <v>21</v>
      </c>
      <c r="K273" s="31" t="s">
        <v>22</v>
      </c>
      <c r="L273" s="32" t="s">
        <v>111</v>
      </c>
      <c r="M273" s="36" t="s">
        <v>46</v>
      </c>
      <c r="N273" s="33" t="s">
        <v>113</v>
      </c>
      <c r="O273" s="100" t="s">
        <v>12</v>
      </c>
      <c r="P273" s="34" t="s">
        <v>13</v>
      </c>
      <c r="U273" s="95"/>
      <c r="V273" s="95"/>
      <c r="W273" s="95"/>
      <c r="X273" s="95"/>
    </row>
    <row r="274" spans="1:24" ht="21" customHeight="1">
      <c r="A274" s="4"/>
      <c r="B274" s="3"/>
      <c r="C274" s="3"/>
      <c r="D274" s="135">
        <v>0.8041666666666667</v>
      </c>
      <c r="E274" s="16">
        <v>80.912000000000006</v>
      </c>
      <c r="F274" s="79">
        <v>0</v>
      </c>
      <c r="G274" s="68">
        <v>20000</v>
      </c>
      <c r="H274" s="65">
        <v>0.15</v>
      </c>
      <c r="I274" s="19">
        <f>E274+F274</f>
        <v>80.912000000000006</v>
      </c>
      <c r="J274" s="2">
        <f>I274+H274</f>
        <v>81.062000000000012</v>
      </c>
      <c r="K274" s="2">
        <f>I274-H274</f>
        <v>80.762</v>
      </c>
      <c r="L274" s="47">
        <v>1</v>
      </c>
      <c r="M274" s="47" t="s">
        <v>47</v>
      </c>
      <c r="N274" s="1">
        <v>-3040</v>
      </c>
      <c r="O274" s="101">
        <f>IF(L274&lt;&gt;"",IF(M274="○",100,IF(M274="×",-100,"")),"")</f>
        <v>-100</v>
      </c>
      <c r="P274" s="45" t="str">
        <f>IF(M274="○","勝",IF(M274="×","敗",""))</f>
        <v>敗</v>
      </c>
      <c r="U274" s="95">
        <f>IF(AND(V274="",W274="")=TRUE,0,IF(AND(V274="勝",W274="敗")=TRUE,1,IF(AND(W274="勝",V274="敗")=TRUE,1,IF(AND(V274="勝",W274="")=TRUE,2,IF(AND(W274="勝",V274="")=TRUE,2,IF(AND(V274="敗",W274="")=TRUE,3,IF(AND(W274="敗",V274="")=TRUE,3,0)))))))</f>
        <v>3</v>
      </c>
      <c r="V274" s="95" t="str">
        <f>IF(L274="","",P274)</f>
        <v>敗</v>
      </c>
      <c r="W274" s="95" t="str">
        <f>IF(L276="","",P276)</f>
        <v/>
      </c>
      <c r="X274" s="95"/>
    </row>
    <row r="275" spans="1:24" ht="21" customHeight="1">
      <c r="A275" s="5">
        <v>68</v>
      </c>
      <c r="B275" s="140">
        <v>40722</v>
      </c>
      <c r="C275" s="141" t="str">
        <f>IF(B275="","",TEXT(B275,"(aaa)"))</f>
        <v>(火)</v>
      </c>
      <c r="D275" s="62" t="s">
        <v>39</v>
      </c>
      <c r="E275" s="11" t="s">
        <v>42</v>
      </c>
      <c r="F275" s="70" t="s">
        <v>27</v>
      </c>
      <c r="G275" s="63" t="s">
        <v>28</v>
      </c>
      <c r="H275" s="66" t="s">
        <v>44</v>
      </c>
      <c r="I275" s="20" t="s">
        <v>19</v>
      </c>
      <c r="J275" s="76" t="s">
        <v>21</v>
      </c>
      <c r="K275" s="76" t="s">
        <v>22</v>
      </c>
      <c r="L275" s="35" t="s">
        <v>111</v>
      </c>
      <c r="M275" s="48"/>
      <c r="N275" s="1"/>
      <c r="O275" s="101">
        <f>IF(AND(O274="",O276="")=TRUE,"",V275/SUM(V275:X275)*100)</f>
        <v>62.68656716417911</v>
      </c>
      <c r="P275" s="45" t="str">
        <f>IF(AND(L274="",L276="")=TRUE,"",V275&amp;"勝"&amp;W275&amp;"敗"&amp;X275&amp;"引")</f>
        <v>42勝25敗0引</v>
      </c>
      <c r="U275" s="95"/>
      <c r="V275" s="95">
        <f>IF(U274=2,V271+1,IF(U274=0,0,V271))</f>
        <v>42</v>
      </c>
      <c r="W275" s="95">
        <f>IF(U274=3,W271+1,IF(U274=0,0,W271))</f>
        <v>25</v>
      </c>
      <c r="X275" s="95">
        <f>IF(U274=1,X271+1,X271)</f>
        <v>0</v>
      </c>
    </row>
    <row r="276" spans="1:24" ht="21" customHeight="1" thickBot="1">
      <c r="A276" s="6"/>
      <c r="B276" s="7"/>
      <c r="C276" s="7"/>
      <c r="D276" s="75">
        <v>0.63541666666666663</v>
      </c>
      <c r="E276" s="17">
        <v>80.725999999999999</v>
      </c>
      <c r="F276" s="80">
        <v>0</v>
      </c>
      <c r="G276" s="105">
        <v>20000</v>
      </c>
      <c r="H276" s="67">
        <v>0.15</v>
      </c>
      <c r="I276" s="22">
        <f>E276+F276</f>
        <v>80.725999999999999</v>
      </c>
      <c r="J276" s="57">
        <f>I276-H276</f>
        <v>80.575999999999993</v>
      </c>
      <c r="K276" s="57">
        <f>I276+H276</f>
        <v>80.876000000000005</v>
      </c>
      <c r="L276" s="53"/>
      <c r="M276" s="53"/>
      <c r="N276" s="8"/>
      <c r="O276" s="103" t="str">
        <f>IF(L276&lt;&gt;"",IF(M276="○",100,IF(M276="×",-100,"")),"")</f>
        <v/>
      </c>
      <c r="P276" s="54" t="str">
        <f>IF(M276="○","勝",IF(M276="×","敗",""))</f>
        <v/>
      </c>
      <c r="Q276" s="185"/>
      <c r="R276" s="186"/>
      <c r="S276" s="186"/>
      <c r="T276" s="187"/>
      <c r="U276" s="95"/>
      <c r="V276" s="95"/>
      <c r="W276" s="95"/>
      <c r="X276" s="95"/>
    </row>
    <row r="277" spans="1:24" ht="21" customHeight="1">
      <c r="A277" s="9" t="s">
        <v>112</v>
      </c>
      <c r="B277" s="28" t="s">
        <v>40</v>
      </c>
      <c r="C277" s="28" t="s">
        <v>37</v>
      </c>
      <c r="D277" s="61" t="s">
        <v>39</v>
      </c>
      <c r="E277" s="15" t="s">
        <v>41</v>
      </c>
      <c r="F277" s="61" t="s">
        <v>27</v>
      </c>
      <c r="G277" s="51" t="s">
        <v>28</v>
      </c>
      <c r="H277" s="64" t="s">
        <v>43</v>
      </c>
      <c r="I277" s="21" t="s">
        <v>20</v>
      </c>
      <c r="J277" s="31" t="s">
        <v>21</v>
      </c>
      <c r="K277" s="31" t="s">
        <v>22</v>
      </c>
      <c r="L277" s="32" t="s">
        <v>111</v>
      </c>
      <c r="M277" s="36" t="s">
        <v>46</v>
      </c>
      <c r="N277" s="33" t="s">
        <v>113</v>
      </c>
      <c r="O277" s="100" t="s">
        <v>12</v>
      </c>
      <c r="P277" s="34" t="s">
        <v>13</v>
      </c>
      <c r="U277" s="95"/>
      <c r="V277" s="95"/>
      <c r="W277" s="95"/>
      <c r="X277" s="95"/>
    </row>
    <row r="278" spans="1:24" ht="21" customHeight="1">
      <c r="A278" s="4"/>
      <c r="B278" s="3"/>
      <c r="C278" s="3"/>
      <c r="D278" s="135">
        <v>0.62708333333333333</v>
      </c>
      <c r="E278" s="16">
        <v>79.081000000000003</v>
      </c>
      <c r="F278" s="79">
        <v>0</v>
      </c>
      <c r="G278" s="68">
        <v>20000</v>
      </c>
      <c r="H278" s="65">
        <v>0.15</v>
      </c>
      <c r="I278" s="19">
        <f>E278+F278</f>
        <v>79.081000000000003</v>
      </c>
      <c r="J278" s="2">
        <f>I278+H278</f>
        <v>79.231000000000009</v>
      </c>
      <c r="K278" s="2">
        <f>I278-H278</f>
        <v>78.930999999999997</v>
      </c>
      <c r="L278" s="47"/>
      <c r="M278" s="47"/>
      <c r="N278" s="1"/>
      <c r="O278" s="101" t="str">
        <f>IF(L278&lt;&gt;"",IF(M278="○",100,IF(M278="×",-100,"")),"")</f>
        <v/>
      </c>
      <c r="P278" s="45" t="str">
        <f>IF(M278="○","勝",IF(M278="×","敗",""))</f>
        <v/>
      </c>
      <c r="Q278" t="s">
        <v>138</v>
      </c>
      <c r="U278" s="95">
        <f>IF(AND(V278="",W278="")=TRUE,0,IF(AND(V278="勝",W278="敗")=TRUE,1,IF(AND(W278="勝",V278="敗")=TRUE,1,IF(AND(V278="勝",W278="")=TRUE,2,IF(AND(W278="勝",V278="")=TRUE,2,IF(AND(V278="敗",W278="")=TRUE,3,IF(AND(W278="敗",V278="")=TRUE,3,0)))))))</f>
        <v>3</v>
      </c>
      <c r="V278" s="95" t="str">
        <f>IF(L278="","",P278)</f>
        <v/>
      </c>
      <c r="W278" s="95" t="str">
        <f>IF(L280="","",P280)</f>
        <v>敗</v>
      </c>
      <c r="X278" s="95"/>
    </row>
    <row r="279" spans="1:24" ht="21" customHeight="1">
      <c r="A279" s="5">
        <v>69</v>
      </c>
      <c r="B279" s="140">
        <v>40743</v>
      </c>
      <c r="C279" s="141" t="str">
        <f>IF(B279="","",TEXT(B279,"(aaa)"))</f>
        <v>(火)</v>
      </c>
      <c r="D279" s="62" t="s">
        <v>39</v>
      </c>
      <c r="E279" s="11" t="s">
        <v>42</v>
      </c>
      <c r="F279" s="70" t="s">
        <v>27</v>
      </c>
      <c r="G279" s="63" t="s">
        <v>28</v>
      </c>
      <c r="H279" s="66" t="s">
        <v>44</v>
      </c>
      <c r="I279" s="20" t="s">
        <v>19</v>
      </c>
      <c r="J279" s="76" t="s">
        <v>21</v>
      </c>
      <c r="K279" s="76" t="s">
        <v>22</v>
      </c>
      <c r="L279" s="35" t="s">
        <v>111</v>
      </c>
      <c r="M279" s="48"/>
      <c r="N279" s="1"/>
      <c r="O279" s="101">
        <f>IF(AND(O278="",O280="")=TRUE,"",V279/SUM(V279:X279)*100)</f>
        <v>61.764705882352942</v>
      </c>
      <c r="P279" s="45" t="str">
        <f>IF(AND(L278="",L280="")=TRUE,"",V279&amp;"勝"&amp;W279&amp;"敗"&amp;X279&amp;"引")</f>
        <v>42勝26敗0引</v>
      </c>
      <c r="Q279" s="191"/>
      <c r="R279" s="192"/>
      <c r="S279" s="192"/>
      <c r="T279" s="193"/>
      <c r="U279" s="95"/>
      <c r="V279" s="95">
        <f>IF(U278=2,V275+1,IF(U278=0,0,V275))</f>
        <v>42</v>
      </c>
      <c r="W279" s="95">
        <f>IF(U278=3,W275+1,IF(U278=0,0,W275))</f>
        <v>26</v>
      </c>
      <c r="X279" s="95">
        <f>IF(U278=1,X275+1,X275)</f>
        <v>0</v>
      </c>
    </row>
    <row r="280" spans="1:24" ht="21" customHeight="1" thickBot="1">
      <c r="A280" s="6"/>
      <c r="B280" s="7"/>
      <c r="C280" s="7"/>
      <c r="D280" s="75">
        <v>0.8208333333333333</v>
      </c>
      <c r="E280" s="17">
        <v>78.89</v>
      </c>
      <c r="F280" s="80">
        <v>0</v>
      </c>
      <c r="G280" s="105">
        <v>20000</v>
      </c>
      <c r="H280" s="67">
        <v>0.15</v>
      </c>
      <c r="I280" s="22">
        <f>E280+F280</f>
        <v>78.89</v>
      </c>
      <c r="J280" s="57">
        <f>I280-H280</f>
        <v>78.739999999999995</v>
      </c>
      <c r="K280" s="57">
        <f>I280+H280</f>
        <v>79.040000000000006</v>
      </c>
      <c r="L280" s="53">
        <v>1</v>
      </c>
      <c r="M280" s="53" t="s">
        <v>47</v>
      </c>
      <c r="N280" s="8">
        <v>-3100</v>
      </c>
      <c r="O280" s="103">
        <f>IF(L280&lt;&gt;"",IF(M280="○",100,IF(M280="×",-100,"")),"")</f>
        <v>-100</v>
      </c>
      <c r="P280" s="54" t="str">
        <f>IF(M280="○","勝",IF(M280="×","敗",""))</f>
        <v>敗</v>
      </c>
      <c r="Q280" s="185"/>
      <c r="R280" s="186"/>
      <c r="S280" s="186"/>
      <c r="T280" s="187"/>
      <c r="U280" s="95"/>
      <c r="V280" s="95"/>
      <c r="W280" s="95"/>
      <c r="X280" s="95"/>
    </row>
    <row r="281" spans="1:24" ht="21" customHeight="1">
      <c r="A281" s="9" t="s">
        <v>112</v>
      </c>
      <c r="B281" s="28" t="s">
        <v>40</v>
      </c>
      <c r="C281" s="28" t="s">
        <v>37</v>
      </c>
      <c r="D281" s="61" t="s">
        <v>39</v>
      </c>
      <c r="E281" s="15" t="s">
        <v>41</v>
      </c>
      <c r="F281" s="61" t="s">
        <v>27</v>
      </c>
      <c r="G281" s="51" t="s">
        <v>28</v>
      </c>
      <c r="H281" s="64" t="s">
        <v>43</v>
      </c>
      <c r="I281" s="21" t="s">
        <v>20</v>
      </c>
      <c r="J281" s="31" t="s">
        <v>21</v>
      </c>
      <c r="K281" s="31" t="s">
        <v>22</v>
      </c>
      <c r="L281" s="32" t="s">
        <v>111</v>
      </c>
      <c r="M281" s="36" t="s">
        <v>46</v>
      </c>
      <c r="N281" s="33" t="s">
        <v>113</v>
      </c>
      <c r="O281" s="100" t="s">
        <v>12</v>
      </c>
      <c r="P281" s="34" t="s">
        <v>13</v>
      </c>
      <c r="U281" s="95"/>
      <c r="V281" s="95"/>
      <c r="W281" s="95"/>
      <c r="X281" s="95"/>
    </row>
    <row r="282" spans="1:24" ht="21" customHeight="1">
      <c r="A282" s="4"/>
      <c r="B282" s="3"/>
      <c r="C282" s="3"/>
      <c r="D282" s="135">
        <v>0.76041666666666663</v>
      </c>
      <c r="E282" s="16">
        <v>78.216999999999999</v>
      </c>
      <c r="F282" s="79">
        <v>0</v>
      </c>
      <c r="G282" s="68">
        <v>20000</v>
      </c>
      <c r="H282" s="65">
        <v>0.15</v>
      </c>
      <c r="I282" s="19">
        <f>E282+F282</f>
        <v>78.216999999999999</v>
      </c>
      <c r="J282" s="2">
        <f>I282+H282</f>
        <v>78.367000000000004</v>
      </c>
      <c r="K282" s="2">
        <f>I282-H282</f>
        <v>78.066999999999993</v>
      </c>
      <c r="L282" s="47"/>
      <c r="M282" s="47"/>
      <c r="N282" s="1"/>
      <c r="O282" s="101" t="str">
        <f>IF(L282&lt;&gt;"",IF(M282="○",100,IF(M282="×",-100,"")),"")</f>
        <v/>
      </c>
      <c r="P282" s="45" t="str">
        <f>IF(M282="○","勝",IF(M282="×","敗",""))</f>
        <v/>
      </c>
      <c r="U282" s="95">
        <f>IF(AND(V282="",W282="")=TRUE,0,IF(AND(V282="勝",W282="敗")=TRUE,1,IF(AND(W282="勝",V282="敗")=TRUE,1,IF(AND(V282="勝",W282="")=TRUE,2,IF(AND(W282="勝",V282="")=TRUE,2,IF(AND(V282="敗",W282="")=TRUE,3,IF(AND(W282="敗",V282="")=TRUE,3,0)))))))</f>
        <v>2</v>
      </c>
      <c r="V282" s="95" t="str">
        <f>IF(L282="","",P282)</f>
        <v/>
      </c>
      <c r="W282" s="95" t="str">
        <f>IF(L284="","",P284)</f>
        <v>勝</v>
      </c>
      <c r="X282" s="95"/>
    </row>
    <row r="283" spans="1:24" ht="21" customHeight="1">
      <c r="A283" s="5">
        <v>70</v>
      </c>
      <c r="B283" s="140">
        <v>40750</v>
      </c>
      <c r="C283" s="141" t="str">
        <f>IF(B283="","",TEXT(B283,"(aaa)"))</f>
        <v>(火)</v>
      </c>
      <c r="D283" s="62" t="s">
        <v>39</v>
      </c>
      <c r="E283" s="11" t="s">
        <v>42</v>
      </c>
      <c r="F283" s="70" t="s">
        <v>27</v>
      </c>
      <c r="G283" s="63" t="s">
        <v>28</v>
      </c>
      <c r="H283" s="66" t="s">
        <v>44</v>
      </c>
      <c r="I283" s="20" t="s">
        <v>19</v>
      </c>
      <c r="J283" s="76" t="s">
        <v>21</v>
      </c>
      <c r="K283" s="76" t="s">
        <v>22</v>
      </c>
      <c r="L283" s="35" t="s">
        <v>111</v>
      </c>
      <c r="M283" s="48"/>
      <c r="N283" s="1">
        <v>-6</v>
      </c>
      <c r="O283" s="101">
        <f>IF(AND(O282="",O284="")=TRUE,"",V283/SUM(V283:X283)*100)</f>
        <v>62.318840579710141</v>
      </c>
      <c r="P283" s="45" t="str">
        <f>IF(AND(L282="",L284="")=TRUE,"",V283&amp;"勝"&amp;W283&amp;"敗"&amp;X283&amp;"引")</f>
        <v>43勝26敗0引</v>
      </c>
      <c r="U283" s="95"/>
      <c r="V283" s="95">
        <f>IF(U282=2,V279+1,IF(U282=0,0,V279))</f>
        <v>43</v>
      </c>
      <c r="W283" s="95">
        <f>IF(U282=3,W279+1,IF(U282=0,0,W279))</f>
        <v>26</v>
      </c>
      <c r="X283" s="95">
        <f>IF(U282=1,X279+1,X279)</f>
        <v>0</v>
      </c>
    </row>
    <row r="284" spans="1:24" ht="21" customHeight="1" thickBot="1">
      <c r="A284" s="6"/>
      <c r="B284" s="7"/>
      <c r="C284" s="7"/>
      <c r="D284" s="75">
        <v>0.66249999999999998</v>
      </c>
      <c r="E284" s="17">
        <v>77.971000000000004</v>
      </c>
      <c r="F284" s="80">
        <v>0</v>
      </c>
      <c r="G284" s="105">
        <v>20000</v>
      </c>
      <c r="H284" s="67">
        <v>0.15</v>
      </c>
      <c r="I284" s="22">
        <f>E284+F284</f>
        <v>77.971000000000004</v>
      </c>
      <c r="J284" s="57">
        <v>77.914000000000001</v>
      </c>
      <c r="K284" s="57">
        <f>I284+H284</f>
        <v>78.121000000000009</v>
      </c>
      <c r="L284" s="53">
        <v>1</v>
      </c>
      <c r="M284" s="53" t="s">
        <v>45</v>
      </c>
      <c r="N284" s="8">
        <v>1140</v>
      </c>
      <c r="O284" s="103">
        <f>IF(L284&lt;&gt;"",IF(M284="○",100,IF(M284="×",-100,"")),"")</f>
        <v>100</v>
      </c>
      <c r="P284" s="54" t="str">
        <f>IF(M284="○","勝",IF(M284="×","敗",""))</f>
        <v>勝</v>
      </c>
      <c r="Q284" s="198" t="s">
        <v>139</v>
      </c>
      <c r="R284" s="186"/>
      <c r="S284" s="186"/>
      <c r="T284" s="187"/>
      <c r="U284" s="95"/>
      <c r="V284" s="95"/>
      <c r="W284" s="95"/>
      <c r="X284" s="95"/>
    </row>
    <row r="285" spans="1:24" ht="21" customHeight="1">
      <c r="A285" s="9" t="s">
        <v>112</v>
      </c>
      <c r="B285" s="28" t="s">
        <v>40</v>
      </c>
      <c r="C285" s="28" t="s">
        <v>37</v>
      </c>
      <c r="D285" s="61" t="s">
        <v>39</v>
      </c>
      <c r="E285" s="15" t="s">
        <v>41</v>
      </c>
      <c r="F285" s="61" t="s">
        <v>27</v>
      </c>
      <c r="G285" s="51" t="s">
        <v>28</v>
      </c>
      <c r="H285" s="64" t="s">
        <v>43</v>
      </c>
      <c r="I285" s="21" t="s">
        <v>20</v>
      </c>
      <c r="J285" s="31" t="s">
        <v>21</v>
      </c>
      <c r="K285" s="31" t="s">
        <v>22</v>
      </c>
      <c r="L285" s="32" t="s">
        <v>111</v>
      </c>
      <c r="M285" s="36" t="s">
        <v>46</v>
      </c>
      <c r="N285" s="33" t="s">
        <v>113</v>
      </c>
      <c r="O285" s="100" t="s">
        <v>12</v>
      </c>
      <c r="P285" s="34" t="s">
        <v>13</v>
      </c>
      <c r="Q285" s="199" t="s">
        <v>140</v>
      </c>
      <c r="R285" s="200"/>
      <c r="S285" s="200"/>
      <c r="U285" s="95"/>
      <c r="V285" s="95"/>
      <c r="W285" s="95"/>
      <c r="X285" s="95"/>
    </row>
    <row r="286" spans="1:24" ht="21" customHeight="1">
      <c r="A286" s="4"/>
      <c r="B286" s="3"/>
      <c r="C286" s="3"/>
      <c r="D286" s="135">
        <v>0.70208333333333339</v>
      </c>
      <c r="E286" s="16">
        <v>76.903999999999996</v>
      </c>
      <c r="F286" s="79">
        <v>0</v>
      </c>
      <c r="G286" s="68">
        <v>20000</v>
      </c>
      <c r="H286" s="65">
        <v>0.15</v>
      </c>
      <c r="I286" s="19">
        <f>E286+F286</f>
        <v>76.903999999999996</v>
      </c>
      <c r="J286" s="2">
        <f>I286+H286</f>
        <v>77.054000000000002</v>
      </c>
      <c r="K286" s="2">
        <f>I286-H286</f>
        <v>76.753999999999991</v>
      </c>
      <c r="L286" s="47"/>
      <c r="M286" s="47"/>
      <c r="N286" s="1"/>
      <c r="O286" s="101" t="str">
        <f>IF(L286&lt;&gt;"",IF(M286="○",100,IF(M286="×",-100,"")),"")</f>
        <v/>
      </c>
      <c r="P286" s="45" t="str">
        <f>IF(M286="○","勝",IF(M286="×","敗",""))</f>
        <v/>
      </c>
      <c r="U286" s="95">
        <f>IF(AND(V286="",W286="")=TRUE,0,IF(AND(V286="勝",W286="敗")=TRUE,1,IF(AND(W286="勝",V286="敗")=TRUE,1,IF(AND(V286="勝",W286="")=TRUE,2,IF(AND(W286="勝",V286="")=TRUE,2,IF(AND(V286="敗",W286="")=TRUE,3,IF(AND(W286="敗",V286="")=TRUE,3,0)))))))</f>
        <v>3</v>
      </c>
      <c r="V286" s="95" t="str">
        <f>IF(L286="","",P286)</f>
        <v/>
      </c>
      <c r="W286" s="95" t="str">
        <f>IF(L288="","",P288)</f>
        <v>敗</v>
      </c>
      <c r="X286" s="95"/>
    </row>
    <row r="287" spans="1:24" ht="21" customHeight="1">
      <c r="A287" s="5">
        <v>71</v>
      </c>
      <c r="B287" s="140">
        <v>40771</v>
      </c>
      <c r="C287" s="141" t="str">
        <f>IF(B287="","",TEXT(B287,"(aaa)"))</f>
        <v>(火)</v>
      </c>
      <c r="D287" s="62" t="s">
        <v>39</v>
      </c>
      <c r="E287" s="11" t="s">
        <v>42</v>
      </c>
      <c r="F287" s="70" t="s">
        <v>27</v>
      </c>
      <c r="G287" s="63" t="s">
        <v>28</v>
      </c>
      <c r="H287" s="66" t="s">
        <v>44</v>
      </c>
      <c r="I287" s="20" t="s">
        <v>19</v>
      </c>
      <c r="J287" s="76" t="s">
        <v>21</v>
      </c>
      <c r="K287" s="76" t="s">
        <v>22</v>
      </c>
      <c r="L287" s="35" t="s">
        <v>111</v>
      </c>
      <c r="M287" s="48"/>
      <c r="N287" s="1"/>
      <c r="O287" s="101">
        <f>IF(AND(O286="",O288="")=TRUE,"",V287/SUM(V287:X287)*100)</f>
        <v>61.428571428571431</v>
      </c>
      <c r="P287" s="45" t="str">
        <f>IF(AND(L286="",L288="")=TRUE,"",V287&amp;"勝"&amp;W287&amp;"敗"&amp;X287&amp;"引")</f>
        <v>43勝27敗0引</v>
      </c>
      <c r="U287" s="95"/>
      <c r="V287" s="95">
        <f>IF(U286=2,V283+1,IF(U286=0,0,V283))</f>
        <v>43</v>
      </c>
      <c r="W287" s="95">
        <f>IF(U286=3,W283+1,IF(U286=0,0,W283))</f>
        <v>27</v>
      </c>
      <c r="X287" s="95">
        <f>IF(U286=1,X283+1,X283)</f>
        <v>0</v>
      </c>
    </row>
    <row r="288" spans="1:24" ht="21" customHeight="1" thickBot="1">
      <c r="A288" s="6"/>
      <c r="B288" s="7"/>
      <c r="C288" s="7"/>
      <c r="D288" s="75">
        <v>0.82916666666666661</v>
      </c>
      <c r="E288" s="17">
        <v>76.712999999999994</v>
      </c>
      <c r="F288" s="80">
        <v>0</v>
      </c>
      <c r="G288" s="105">
        <v>20000</v>
      </c>
      <c r="H288" s="67">
        <v>0.15</v>
      </c>
      <c r="I288" s="22">
        <f>E288+F288</f>
        <v>76.712999999999994</v>
      </c>
      <c r="J288" s="57">
        <f>I288-H288</f>
        <v>76.562999999999988</v>
      </c>
      <c r="K288" s="57">
        <f>I288+H288</f>
        <v>76.863</v>
      </c>
      <c r="L288" s="53">
        <v>1</v>
      </c>
      <c r="M288" s="53" t="s">
        <v>47</v>
      </c>
      <c r="N288" s="8">
        <v>-3000</v>
      </c>
      <c r="O288" s="103">
        <f>IF(L288&lt;&gt;"",IF(M288="○",100,IF(M288="×",-100,"")),"")</f>
        <v>-100</v>
      </c>
      <c r="P288" s="54" t="str">
        <f>IF(M288="○","勝",IF(M288="×","敗",""))</f>
        <v>敗</v>
      </c>
      <c r="Q288" s="185"/>
      <c r="R288" s="186"/>
      <c r="S288" s="186"/>
      <c r="T288" s="187"/>
      <c r="U288" s="95"/>
      <c r="V288" s="95"/>
      <c r="W288" s="95"/>
      <c r="X288" s="95"/>
    </row>
    <row r="289" spans="1:24" ht="21" customHeight="1">
      <c r="A289" s="9" t="s">
        <v>112</v>
      </c>
      <c r="B289" s="28" t="s">
        <v>40</v>
      </c>
      <c r="C289" s="28" t="s">
        <v>37</v>
      </c>
      <c r="D289" s="61" t="s">
        <v>39</v>
      </c>
      <c r="E289" s="15" t="s">
        <v>41</v>
      </c>
      <c r="F289" s="61" t="s">
        <v>27</v>
      </c>
      <c r="G289" s="51" t="s">
        <v>28</v>
      </c>
      <c r="H289" s="64" t="s">
        <v>43</v>
      </c>
      <c r="I289" s="21" t="s">
        <v>20</v>
      </c>
      <c r="J289" s="31" t="s">
        <v>21</v>
      </c>
      <c r="K289" s="31" t="s">
        <v>22</v>
      </c>
      <c r="L289" s="32" t="s">
        <v>111</v>
      </c>
      <c r="M289" s="36" t="s">
        <v>46</v>
      </c>
      <c r="N289" s="33" t="s">
        <v>113</v>
      </c>
      <c r="O289" s="100" t="s">
        <v>12</v>
      </c>
      <c r="P289" s="34" t="s">
        <v>13</v>
      </c>
      <c r="Q289" s="201" t="s">
        <v>141</v>
      </c>
      <c r="U289" s="95"/>
      <c r="V289" s="95"/>
      <c r="W289" s="95"/>
      <c r="X289" s="95"/>
    </row>
    <row r="290" spans="1:24" ht="21" customHeight="1">
      <c r="A290" s="4"/>
      <c r="B290" s="3"/>
      <c r="C290" s="3"/>
      <c r="D290" s="135"/>
      <c r="E290" s="16">
        <v>77.61</v>
      </c>
      <c r="F290" s="79">
        <v>0</v>
      </c>
      <c r="G290" s="68">
        <v>10000</v>
      </c>
      <c r="H290" s="65">
        <v>0.15</v>
      </c>
      <c r="I290" s="19">
        <f>E290+F290</f>
        <v>77.61</v>
      </c>
      <c r="J290" s="2">
        <f>I290+H290</f>
        <v>77.760000000000005</v>
      </c>
      <c r="K290" s="2">
        <f>I290-H290</f>
        <v>77.459999999999994</v>
      </c>
      <c r="L290" s="47">
        <v>1</v>
      </c>
      <c r="M290" s="47" t="s">
        <v>45</v>
      </c>
      <c r="N290" s="1">
        <v>800</v>
      </c>
      <c r="O290" s="101">
        <f>IF(L290&lt;&gt;"",IF(M290="○",100,IF(M290="×",-100,"")),"")</f>
        <v>100</v>
      </c>
      <c r="P290" s="45" t="str">
        <f>IF(M290="○","勝",IF(M290="×","敗",""))</f>
        <v>勝</v>
      </c>
      <c r="Q290" s="104" t="s">
        <v>142</v>
      </c>
      <c r="U290" s="95">
        <f>IF(AND(V290="",W290="")=TRUE,0,IF(AND(V290="勝",W290="敗")=TRUE,1,IF(AND(W290="勝",V290="敗")=TRUE,1,IF(AND(V290="勝",W290="")=TRUE,2,IF(AND(W290="勝",V290="")=TRUE,2,IF(AND(V290="敗",W290="")=TRUE,3,IF(AND(W290="敗",V290="")=TRUE,3,0)))))))</f>
        <v>2</v>
      </c>
      <c r="V290" s="95" t="str">
        <f>IF(L290="","",P290)</f>
        <v>勝</v>
      </c>
      <c r="W290" s="95" t="str">
        <f>IF(L292="","",P292)</f>
        <v/>
      </c>
      <c r="X290" s="95"/>
    </row>
    <row r="291" spans="1:24" ht="21" customHeight="1">
      <c r="A291" s="5">
        <v>72</v>
      </c>
      <c r="B291" s="140">
        <v>40792</v>
      </c>
      <c r="C291" s="141" t="str">
        <f>IF(B291="","",TEXT(B291,"(aaa)"))</f>
        <v>(火)</v>
      </c>
      <c r="D291" s="62" t="s">
        <v>39</v>
      </c>
      <c r="E291" s="11" t="s">
        <v>42</v>
      </c>
      <c r="F291" s="70" t="s">
        <v>27</v>
      </c>
      <c r="G291" s="63" t="s">
        <v>28</v>
      </c>
      <c r="H291" s="66" t="s">
        <v>44</v>
      </c>
      <c r="I291" s="20" t="s">
        <v>19</v>
      </c>
      <c r="J291" s="76" t="s">
        <v>21</v>
      </c>
      <c r="K291" s="76" t="s">
        <v>22</v>
      </c>
      <c r="L291" s="35" t="s">
        <v>111</v>
      </c>
      <c r="M291" s="48"/>
      <c r="N291" s="1"/>
      <c r="O291" s="101">
        <f>IF(AND(O290="",O292="")=TRUE,"",V291/SUM(V291:X291)*100)</f>
        <v>61.971830985915489</v>
      </c>
      <c r="P291" s="45" t="str">
        <f>IF(AND(L290="",L292="")=TRUE,"",V291&amp;"勝"&amp;W291&amp;"敗"&amp;X291&amp;"引")</f>
        <v>44勝27敗0引</v>
      </c>
      <c r="U291" s="95"/>
      <c r="V291" s="95">
        <f>IF(U290=2,V287+1,IF(U290=0,0,V287))</f>
        <v>44</v>
      </c>
      <c r="W291" s="95">
        <f>IF(U290=3,W287+1,IF(U290=0,0,W287))</f>
        <v>27</v>
      </c>
      <c r="X291" s="95">
        <f>IF(U290=1,X287+1,X287)</f>
        <v>0</v>
      </c>
    </row>
    <row r="292" spans="1:24" ht="21" customHeight="1" thickBot="1">
      <c r="A292" s="6"/>
      <c r="B292" s="7"/>
      <c r="C292" s="7"/>
      <c r="D292" s="75"/>
      <c r="E292" s="17">
        <v>76.72</v>
      </c>
      <c r="F292" s="80">
        <v>0</v>
      </c>
      <c r="G292" s="105">
        <v>10000</v>
      </c>
      <c r="H292" s="67">
        <v>0.15</v>
      </c>
      <c r="I292" s="22">
        <f>E292+F292</f>
        <v>76.72</v>
      </c>
      <c r="J292" s="57">
        <f>I292-H292</f>
        <v>76.569999999999993</v>
      </c>
      <c r="K292" s="57">
        <f>I292+H292</f>
        <v>76.87</v>
      </c>
      <c r="L292" s="53"/>
      <c r="M292" s="53"/>
      <c r="N292" s="8"/>
      <c r="O292" s="103" t="str">
        <f>IF(L292&lt;&gt;"",IF(M292="○",100,IF(M292="×",-100,"")),"")</f>
        <v/>
      </c>
      <c r="P292" s="54" t="str">
        <f>IF(M292="○","勝",IF(M292="×","敗",""))</f>
        <v/>
      </c>
      <c r="Q292" s="185"/>
      <c r="R292" s="186"/>
      <c r="S292" s="186"/>
      <c r="T292" s="187"/>
      <c r="U292" s="95"/>
      <c r="V292" s="95"/>
      <c r="W292" s="95"/>
      <c r="X292" s="95"/>
    </row>
    <row r="293" spans="1:24" ht="21" customHeight="1">
      <c r="A293" s="9" t="s">
        <v>112</v>
      </c>
      <c r="B293" s="28" t="s">
        <v>40</v>
      </c>
      <c r="C293" s="28" t="s">
        <v>37</v>
      </c>
      <c r="D293" s="61" t="s">
        <v>39</v>
      </c>
      <c r="E293" s="15" t="s">
        <v>41</v>
      </c>
      <c r="F293" s="61" t="s">
        <v>27</v>
      </c>
      <c r="G293" s="51" t="s">
        <v>28</v>
      </c>
      <c r="H293" s="64" t="s">
        <v>43</v>
      </c>
      <c r="I293" s="21" t="s">
        <v>20</v>
      </c>
      <c r="J293" s="31" t="s">
        <v>21</v>
      </c>
      <c r="K293" s="31" t="s">
        <v>22</v>
      </c>
      <c r="L293" s="32" t="s">
        <v>111</v>
      </c>
      <c r="M293" s="36" t="s">
        <v>46</v>
      </c>
      <c r="N293" s="33" t="s">
        <v>113</v>
      </c>
      <c r="O293" s="100" t="s">
        <v>12</v>
      </c>
      <c r="P293" s="34" t="s">
        <v>13</v>
      </c>
      <c r="U293" s="95"/>
      <c r="V293" s="95"/>
      <c r="W293" s="95"/>
      <c r="X293" s="95"/>
    </row>
    <row r="294" spans="1:24" ht="21" customHeight="1">
      <c r="A294" s="4"/>
      <c r="B294" s="3"/>
      <c r="C294" s="3"/>
      <c r="D294" s="135">
        <v>0.78541666666666676</v>
      </c>
      <c r="E294" s="16">
        <v>77.120999999999995</v>
      </c>
      <c r="F294" s="79">
        <v>0</v>
      </c>
      <c r="G294" s="68">
        <v>10000</v>
      </c>
      <c r="H294" s="65">
        <v>0.15</v>
      </c>
      <c r="I294" s="19">
        <f>E294+F294</f>
        <v>77.120999999999995</v>
      </c>
      <c r="J294" s="2">
        <f>I294+H294</f>
        <v>77.271000000000001</v>
      </c>
      <c r="K294" s="2">
        <f>I294-H294</f>
        <v>76.970999999999989</v>
      </c>
      <c r="L294" s="47"/>
      <c r="M294" s="47"/>
      <c r="N294" s="1"/>
      <c r="O294" s="101" t="str">
        <f>IF(L294&lt;&gt;"",IF(M294="○",100,IF(M294="×",-100,"")),"")</f>
        <v/>
      </c>
      <c r="P294" s="45" t="str">
        <f>IF(M294="○","勝",IF(M294="×","敗",""))</f>
        <v/>
      </c>
      <c r="Q294" s="191"/>
      <c r="R294" s="192"/>
      <c r="S294" s="192"/>
      <c r="T294" s="193"/>
      <c r="U294" s="95">
        <f>IF(AND(V294="",W294="")=TRUE,0,IF(AND(V294="勝",W294="敗")=TRUE,1,IF(AND(W294="勝",V294="敗")=TRUE,1,IF(AND(V294="勝",W294="")=TRUE,2,IF(AND(W294="勝",V294="")=TRUE,2,IF(AND(V294="敗",W294="")=TRUE,3,IF(AND(W294="敗",V294="")=TRUE,3,0)))))))</f>
        <v>3</v>
      </c>
      <c r="V294" s="95" t="str">
        <f>IF(L294="","",P294)</f>
        <v/>
      </c>
      <c r="W294" s="95" t="str">
        <f>IF(L296="","",P296)</f>
        <v>敗</v>
      </c>
      <c r="X294" s="95"/>
    </row>
    <row r="295" spans="1:24" ht="21" customHeight="1">
      <c r="A295" s="5">
        <v>73</v>
      </c>
      <c r="B295" s="140">
        <v>40799</v>
      </c>
      <c r="C295" s="141" t="str">
        <f>IF(B295="","",TEXT(B295,"(aaa)"))</f>
        <v>(火)</v>
      </c>
      <c r="D295" s="62" t="s">
        <v>39</v>
      </c>
      <c r="E295" s="11" t="s">
        <v>42</v>
      </c>
      <c r="F295" s="70" t="s">
        <v>27</v>
      </c>
      <c r="G295" s="63" t="s">
        <v>28</v>
      </c>
      <c r="H295" s="66" t="s">
        <v>44</v>
      </c>
      <c r="I295" s="20" t="s">
        <v>19</v>
      </c>
      <c r="J295" s="76" t="s">
        <v>21</v>
      </c>
      <c r="K295" s="76" t="s">
        <v>22</v>
      </c>
      <c r="L295" s="35" t="s">
        <v>111</v>
      </c>
      <c r="M295" s="48"/>
      <c r="N295" s="1">
        <v>-3</v>
      </c>
      <c r="O295" s="101">
        <f>IF(AND(O294="",O296="")=TRUE,"",V295/SUM(V295:X295)*100)</f>
        <v>61.111111111111114</v>
      </c>
      <c r="P295" s="45" t="str">
        <f>IF(AND(L294="",L296="")=TRUE,"",V295&amp;"勝"&amp;W295&amp;"敗"&amp;X295&amp;"引")</f>
        <v>44勝28敗0引</v>
      </c>
      <c r="U295" s="95"/>
      <c r="V295" s="95">
        <f>IF(U294=2,V291+1,IF(U294=0,0,V291))</f>
        <v>44</v>
      </c>
      <c r="W295" s="95">
        <f>IF(U294=3,W291+1,IF(U294=0,0,W291))</f>
        <v>28</v>
      </c>
      <c r="X295" s="95">
        <f>IF(U294=1,X291+1,X291)</f>
        <v>0</v>
      </c>
    </row>
    <row r="296" spans="1:24" ht="21" customHeight="1" thickBot="1">
      <c r="A296" s="6"/>
      <c r="B296" s="7"/>
      <c r="C296" s="7"/>
      <c r="D296" s="75">
        <v>0.70833333333333337</v>
      </c>
      <c r="E296" s="17">
        <v>76.914000000000001</v>
      </c>
      <c r="F296" s="80">
        <v>0</v>
      </c>
      <c r="G296" s="105">
        <v>10000</v>
      </c>
      <c r="H296" s="67">
        <v>0.15</v>
      </c>
      <c r="I296" s="22">
        <f>E296+F296</f>
        <v>76.914000000000001</v>
      </c>
      <c r="J296" s="57">
        <f>I296-H296</f>
        <v>76.763999999999996</v>
      </c>
      <c r="K296" s="57">
        <f>I296+H296</f>
        <v>77.064000000000007</v>
      </c>
      <c r="L296" s="53">
        <v>1</v>
      </c>
      <c r="M296" s="53" t="s">
        <v>47</v>
      </c>
      <c r="N296" s="8">
        <v>-1540</v>
      </c>
      <c r="O296" s="103">
        <f>IF(L296&lt;&gt;"",IF(M296="○",100,IF(M296="×",-100,"")),"")</f>
        <v>-100</v>
      </c>
      <c r="P296" s="54" t="str">
        <f>IF(M296="○","勝",IF(M296="×","敗",""))</f>
        <v>敗</v>
      </c>
      <c r="Q296" s="185"/>
      <c r="R296" s="186"/>
      <c r="S296" s="186"/>
      <c r="T296" s="187"/>
      <c r="U296" s="95"/>
      <c r="V296" s="95"/>
      <c r="W296" s="95"/>
      <c r="X296" s="95"/>
    </row>
    <row r="297" spans="1:24" ht="21" customHeight="1">
      <c r="A297" s="9" t="s">
        <v>112</v>
      </c>
      <c r="B297" s="28" t="s">
        <v>40</v>
      </c>
      <c r="C297" s="28" t="s">
        <v>37</v>
      </c>
      <c r="D297" s="61" t="s">
        <v>39</v>
      </c>
      <c r="E297" s="15" t="s">
        <v>41</v>
      </c>
      <c r="F297" s="61" t="s">
        <v>27</v>
      </c>
      <c r="G297" s="51" t="s">
        <v>28</v>
      </c>
      <c r="H297" s="64" t="s">
        <v>43</v>
      </c>
      <c r="I297" s="21" t="s">
        <v>20</v>
      </c>
      <c r="J297" s="31" t="s">
        <v>21</v>
      </c>
      <c r="K297" s="31" t="s">
        <v>22</v>
      </c>
      <c r="L297" s="32" t="s">
        <v>111</v>
      </c>
      <c r="M297" s="36" t="s">
        <v>46</v>
      </c>
      <c r="N297" s="33" t="s">
        <v>113</v>
      </c>
      <c r="O297" s="100" t="s">
        <v>12</v>
      </c>
      <c r="P297" s="34" t="s">
        <v>13</v>
      </c>
      <c r="U297" s="95"/>
      <c r="V297" s="95"/>
      <c r="W297" s="95"/>
      <c r="X297" s="95"/>
    </row>
    <row r="298" spans="1:24" ht="21" customHeight="1">
      <c r="A298" s="4"/>
      <c r="B298" s="3"/>
      <c r="C298" s="3"/>
      <c r="D298" s="135">
        <v>0.72083333333333333</v>
      </c>
      <c r="E298" s="16">
        <v>76.512</v>
      </c>
      <c r="F298" s="79">
        <v>0</v>
      </c>
      <c r="G298" s="68">
        <v>10000</v>
      </c>
      <c r="H298" s="65">
        <v>0.15</v>
      </c>
      <c r="I298" s="19">
        <f>E298+F298</f>
        <v>76.512</v>
      </c>
      <c r="J298" s="2">
        <f>I298+H298</f>
        <v>76.662000000000006</v>
      </c>
      <c r="K298" s="2">
        <f>I298-H298</f>
        <v>76.361999999999995</v>
      </c>
      <c r="L298" s="47">
        <v>1</v>
      </c>
      <c r="M298" s="47" t="s">
        <v>45</v>
      </c>
      <c r="N298" s="1">
        <v>1490</v>
      </c>
      <c r="O298" s="101">
        <f>IF(L298&lt;&gt;"",IF(M298="○",100,IF(M298="×",-100,"")),"")</f>
        <v>100</v>
      </c>
      <c r="P298" s="45" t="str">
        <f>IF(M298="○","勝",IF(M298="×","敗",""))</f>
        <v>勝</v>
      </c>
      <c r="U298" s="95">
        <f>IF(AND(V298="",W298="")=TRUE,0,IF(AND(V298="勝",W298="敗")=TRUE,1,IF(AND(W298="勝",V298="敗")=TRUE,1,IF(AND(V298="勝",W298="")=TRUE,2,IF(AND(W298="勝",V298="")=TRUE,2,IF(AND(V298="敗",W298="")=TRUE,3,IF(AND(W298="敗",V298="")=TRUE,3,0)))))))</f>
        <v>2</v>
      </c>
      <c r="V298" s="95" t="str">
        <f>IF(L298="","",P298)</f>
        <v>勝</v>
      </c>
      <c r="W298" s="95" t="str">
        <f>IF(L300="","",P300)</f>
        <v/>
      </c>
      <c r="X298" s="95"/>
    </row>
    <row r="299" spans="1:24" ht="21" customHeight="1">
      <c r="A299" s="5">
        <v>74</v>
      </c>
      <c r="B299" s="140">
        <v>40813</v>
      </c>
      <c r="C299" s="141" t="str">
        <f>IF(B299="","",TEXT(B299,"(aaa)"))</f>
        <v>(火)</v>
      </c>
      <c r="D299" s="62" t="s">
        <v>39</v>
      </c>
      <c r="E299" s="11" t="s">
        <v>42</v>
      </c>
      <c r="F299" s="70" t="s">
        <v>27</v>
      </c>
      <c r="G299" s="63" t="s">
        <v>28</v>
      </c>
      <c r="H299" s="66" t="s">
        <v>44</v>
      </c>
      <c r="I299" s="20" t="s">
        <v>19</v>
      </c>
      <c r="J299" s="76" t="s">
        <v>21</v>
      </c>
      <c r="K299" s="76" t="s">
        <v>22</v>
      </c>
      <c r="L299" s="35" t="s">
        <v>111</v>
      </c>
      <c r="M299" s="48"/>
      <c r="N299" s="1"/>
      <c r="O299" s="101">
        <f>IF(AND(O298="",O300="")=TRUE,"",V299/SUM(V299:X299)*100)</f>
        <v>61.643835616438359</v>
      </c>
      <c r="P299" s="45" t="str">
        <f>IF(AND(L298="",L300="")=TRUE,"",V299&amp;"勝"&amp;W299&amp;"敗"&amp;X299&amp;"引")</f>
        <v>45勝28敗0引</v>
      </c>
      <c r="U299" s="95"/>
      <c r="V299" s="95">
        <f>IF(U298=2,V295+1,IF(U298=0,0,V295))</f>
        <v>45</v>
      </c>
      <c r="W299" s="95">
        <f>IF(U298=3,W295+1,IF(U298=0,0,W295))</f>
        <v>28</v>
      </c>
      <c r="X299" s="95">
        <f>IF(U298=1,X295+1,X295)</f>
        <v>0</v>
      </c>
    </row>
    <row r="300" spans="1:24" ht="21" customHeight="1" thickBot="1">
      <c r="A300" s="6"/>
      <c r="B300" s="7"/>
      <c r="C300" s="7"/>
      <c r="D300" s="75">
        <v>0.7895833333333333</v>
      </c>
      <c r="E300" s="17">
        <v>76.314999999999998</v>
      </c>
      <c r="F300" s="80">
        <v>0</v>
      </c>
      <c r="G300" s="105">
        <v>10000</v>
      </c>
      <c r="H300" s="67">
        <v>0.15</v>
      </c>
      <c r="I300" s="22">
        <f>E300+F300</f>
        <v>76.314999999999998</v>
      </c>
      <c r="J300" s="57">
        <f>I300-H300</f>
        <v>76.164999999999992</v>
      </c>
      <c r="K300" s="57">
        <f>I300+H300</f>
        <v>76.465000000000003</v>
      </c>
      <c r="L300" s="53"/>
      <c r="M300" s="53"/>
      <c r="N300" s="8"/>
      <c r="O300" s="103" t="str">
        <f>IF(L300&lt;&gt;"",IF(M300="○",100,IF(M300="×",-100,"")),"")</f>
        <v/>
      </c>
      <c r="P300" s="54" t="str">
        <f>IF(M300="○","勝",IF(M300="×","敗",""))</f>
        <v/>
      </c>
      <c r="Q300" s="185"/>
      <c r="R300" s="186"/>
      <c r="S300" s="186"/>
      <c r="T300" s="187"/>
      <c r="U300" s="95"/>
      <c r="V300" s="95"/>
      <c r="W300" s="95"/>
      <c r="X300" s="95"/>
    </row>
    <row r="301" spans="1:24" ht="21" customHeight="1">
      <c r="A301" s="9" t="s">
        <v>112</v>
      </c>
      <c r="B301" s="28" t="s">
        <v>40</v>
      </c>
      <c r="C301" s="28" t="s">
        <v>37</v>
      </c>
      <c r="D301" s="61" t="s">
        <v>39</v>
      </c>
      <c r="E301" s="15" t="s">
        <v>41</v>
      </c>
      <c r="F301" s="61" t="s">
        <v>27</v>
      </c>
      <c r="G301" s="51" t="s">
        <v>28</v>
      </c>
      <c r="H301" s="64" t="s">
        <v>43</v>
      </c>
      <c r="I301" s="21" t="s">
        <v>20</v>
      </c>
      <c r="J301" s="31" t="s">
        <v>21</v>
      </c>
      <c r="K301" s="31" t="s">
        <v>22</v>
      </c>
      <c r="L301" s="32" t="s">
        <v>111</v>
      </c>
      <c r="M301" s="36" t="s">
        <v>46</v>
      </c>
      <c r="N301" s="33" t="s">
        <v>113</v>
      </c>
      <c r="O301" s="100" t="s">
        <v>12</v>
      </c>
      <c r="P301" s="34" t="s">
        <v>13</v>
      </c>
      <c r="U301" s="95"/>
      <c r="V301" s="95"/>
      <c r="W301" s="95"/>
      <c r="X301" s="95"/>
    </row>
    <row r="302" spans="1:24" ht="21" customHeight="1">
      <c r="A302" s="4"/>
      <c r="B302" s="3"/>
      <c r="C302" s="3"/>
      <c r="D302" s="135">
        <v>0.73125000000000007</v>
      </c>
      <c r="E302" s="16">
        <v>76.707999999999998</v>
      </c>
      <c r="F302" s="79">
        <v>0</v>
      </c>
      <c r="G302" s="68">
        <v>10000</v>
      </c>
      <c r="H302" s="65">
        <v>0.15</v>
      </c>
      <c r="I302" s="19">
        <f>E302+F302</f>
        <v>76.707999999999998</v>
      </c>
      <c r="J302" s="2">
        <f>I302+H302</f>
        <v>76.858000000000004</v>
      </c>
      <c r="K302" s="2">
        <f>I302-H302</f>
        <v>76.557999999999993</v>
      </c>
      <c r="L302" s="47"/>
      <c r="M302" s="47"/>
      <c r="N302" s="1"/>
      <c r="O302" s="101" t="str">
        <f>IF(L302&lt;&gt;"",IF(M302="○",100,IF(M302="×",-100,"")),"")</f>
        <v/>
      </c>
      <c r="P302" s="45" t="str">
        <f>IF(M302="○","勝",IF(M302="×","敗",""))</f>
        <v/>
      </c>
      <c r="U302" s="95">
        <f>IF(AND(V302="",W302="")=TRUE,0,IF(AND(V302="勝",W302="敗")=TRUE,1,IF(AND(W302="勝",V302="敗")=TRUE,1,IF(AND(V302="勝",W302="")=TRUE,2,IF(AND(W302="勝",V302="")=TRUE,2,IF(AND(V302="敗",W302="")=TRUE,3,IF(AND(W302="敗",V302="")=TRUE,3,0)))))))</f>
        <v>2</v>
      </c>
      <c r="V302" s="95" t="str">
        <f>IF(L302="","",P302)</f>
        <v/>
      </c>
      <c r="W302" s="95" t="str">
        <f>IF(L304="","",P304)</f>
        <v>勝</v>
      </c>
      <c r="X302" s="95"/>
    </row>
    <row r="303" spans="1:24" ht="21" customHeight="1">
      <c r="A303" s="5">
        <v>75</v>
      </c>
      <c r="B303" s="140">
        <v>40820</v>
      </c>
      <c r="C303" s="141" t="str">
        <f>IF(B303="","",TEXT(B303,"(aaa)"))</f>
        <v>(火)</v>
      </c>
      <c r="D303" s="62" t="s">
        <v>39</v>
      </c>
      <c r="E303" s="11" t="s">
        <v>42</v>
      </c>
      <c r="F303" s="70" t="s">
        <v>27</v>
      </c>
      <c r="G303" s="63" t="s">
        <v>28</v>
      </c>
      <c r="H303" s="66" t="s">
        <v>44</v>
      </c>
      <c r="I303" s="20" t="s">
        <v>19</v>
      </c>
      <c r="J303" s="76" t="s">
        <v>21</v>
      </c>
      <c r="K303" s="76" t="s">
        <v>22</v>
      </c>
      <c r="L303" s="35" t="s">
        <v>111</v>
      </c>
      <c r="M303" s="48"/>
      <c r="N303" s="1"/>
      <c r="O303" s="101">
        <f>IF(AND(O302="",O304="")=TRUE,"",V303/SUM(V303:X303)*100)</f>
        <v>62.162162162162161</v>
      </c>
      <c r="P303" s="45" t="str">
        <f>IF(AND(L302="",L304="")=TRUE,"",V303&amp;"勝"&amp;W303&amp;"敗"&amp;X303&amp;"引")</f>
        <v>46勝28敗0引</v>
      </c>
      <c r="U303" s="95"/>
      <c r="V303" s="95">
        <f>IF(U302=2,V299+1,IF(U302=0,0,V299))</f>
        <v>46</v>
      </c>
      <c r="W303" s="95">
        <f>IF(U302=3,W299+1,IF(U302=0,0,W299))</f>
        <v>28</v>
      </c>
      <c r="X303" s="95">
        <f>IF(U302=1,X299+1,X299)</f>
        <v>0</v>
      </c>
    </row>
    <row r="304" spans="1:24" ht="21" customHeight="1" thickBot="1">
      <c r="A304" s="6"/>
      <c r="B304" s="7"/>
      <c r="C304" s="7"/>
      <c r="D304" s="75">
        <v>0.67708333333333337</v>
      </c>
      <c r="E304" s="17">
        <v>76.539000000000001</v>
      </c>
      <c r="F304" s="80">
        <v>0</v>
      </c>
      <c r="G304" s="105">
        <v>10000</v>
      </c>
      <c r="H304" s="67">
        <v>0.15</v>
      </c>
      <c r="I304" s="22">
        <f>E304+F304</f>
        <v>76.539000000000001</v>
      </c>
      <c r="J304" s="57">
        <f>I304-H304</f>
        <v>76.388999999999996</v>
      </c>
      <c r="K304" s="57">
        <f>I304+H304</f>
        <v>76.689000000000007</v>
      </c>
      <c r="L304" s="53">
        <v>1</v>
      </c>
      <c r="M304" s="53" t="s">
        <v>45</v>
      </c>
      <c r="N304" s="8">
        <v>1450</v>
      </c>
      <c r="O304" s="103">
        <f>IF(L304&lt;&gt;"",IF(M304="○",100,IF(M304="×",-100,"")),"")</f>
        <v>100</v>
      </c>
      <c r="P304" s="54" t="str">
        <f>IF(M304="○","勝",IF(M304="×","敗",""))</f>
        <v>勝</v>
      </c>
      <c r="Q304" s="185"/>
      <c r="R304" s="186"/>
      <c r="S304" s="186"/>
      <c r="T304" s="187"/>
      <c r="U304" s="95"/>
      <c r="V304" s="95"/>
      <c r="W304" s="95"/>
      <c r="X304" s="95"/>
    </row>
    <row r="305" spans="1:24" ht="21" customHeight="1">
      <c r="A305" s="9" t="s">
        <v>112</v>
      </c>
      <c r="B305" s="28" t="s">
        <v>40</v>
      </c>
      <c r="C305" s="28" t="s">
        <v>37</v>
      </c>
      <c r="D305" s="61" t="s">
        <v>39</v>
      </c>
      <c r="E305" s="15" t="s">
        <v>41</v>
      </c>
      <c r="F305" s="61" t="s">
        <v>27</v>
      </c>
      <c r="G305" s="51" t="s">
        <v>28</v>
      </c>
      <c r="H305" s="64" t="s">
        <v>43</v>
      </c>
      <c r="I305" s="21" t="s">
        <v>20</v>
      </c>
      <c r="J305" s="31" t="s">
        <v>21</v>
      </c>
      <c r="K305" s="31" t="s">
        <v>22</v>
      </c>
      <c r="L305" s="32" t="s">
        <v>111</v>
      </c>
      <c r="M305" s="36" t="s">
        <v>46</v>
      </c>
      <c r="N305" s="33" t="s">
        <v>113</v>
      </c>
      <c r="O305" s="100" t="s">
        <v>12</v>
      </c>
      <c r="P305" s="34" t="s">
        <v>13</v>
      </c>
      <c r="U305" s="95"/>
      <c r="V305" s="95"/>
      <c r="W305" s="95"/>
      <c r="X305" s="95"/>
    </row>
    <row r="306" spans="1:24" ht="21" customHeight="1">
      <c r="A306" s="4"/>
      <c r="B306" s="3"/>
      <c r="C306" s="3"/>
      <c r="D306" s="135">
        <v>0.7583333333333333</v>
      </c>
      <c r="E306" s="16">
        <v>76.308999999999997</v>
      </c>
      <c r="F306" s="79">
        <v>0</v>
      </c>
      <c r="G306" s="68">
        <v>10000</v>
      </c>
      <c r="H306" s="65">
        <v>0.15</v>
      </c>
      <c r="I306" s="19">
        <f>E306+F306</f>
        <v>76.308999999999997</v>
      </c>
      <c r="J306" s="2">
        <f>I306+H306</f>
        <v>76.459000000000003</v>
      </c>
      <c r="K306" s="2">
        <f>I306-H306</f>
        <v>76.158999999999992</v>
      </c>
      <c r="L306" s="47"/>
      <c r="M306" s="47"/>
      <c r="N306" s="1"/>
      <c r="O306" s="101" t="str">
        <f>IF(L306&lt;&gt;"",IF(M306="○",100,IF(M306="×",-100,"")),"")</f>
        <v/>
      </c>
      <c r="P306" s="45" t="str">
        <f>IF(M306="○","勝",IF(M306="×","敗",""))</f>
        <v/>
      </c>
      <c r="U306" s="95">
        <f>IF(AND(V306="",W306="")=TRUE,0,IF(AND(V306="勝",W306="敗")=TRUE,1,IF(AND(W306="勝",V306="敗")=TRUE,1,IF(AND(V306="勝",W306="")=TRUE,2,IF(AND(W306="勝",V306="")=TRUE,2,IF(AND(V306="敗",W306="")=TRUE,3,IF(AND(W306="敗",V306="")=TRUE,3,0)))))))</f>
        <v>2</v>
      </c>
      <c r="V306" s="95" t="str">
        <f>IF(L306="","",P306)</f>
        <v/>
      </c>
      <c r="W306" s="95" t="str">
        <f>IF(L308="","",P308)</f>
        <v>勝</v>
      </c>
      <c r="X306" s="95"/>
    </row>
    <row r="307" spans="1:24" ht="21" customHeight="1">
      <c r="A307" s="5">
        <v>76</v>
      </c>
      <c r="B307" s="140">
        <v>40841</v>
      </c>
      <c r="C307" s="141" t="str">
        <f>IF(B307="","",TEXT(B307,"(aaa)"))</f>
        <v>(火)</v>
      </c>
      <c r="D307" s="62" t="s">
        <v>39</v>
      </c>
      <c r="E307" s="11" t="s">
        <v>42</v>
      </c>
      <c r="F307" s="70" t="s">
        <v>27</v>
      </c>
      <c r="G307" s="63" t="s">
        <v>28</v>
      </c>
      <c r="H307" s="66" t="s">
        <v>44</v>
      </c>
      <c r="I307" s="20" t="s">
        <v>19</v>
      </c>
      <c r="J307" s="76" t="s">
        <v>21</v>
      </c>
      <c r="K307" s="76" t="s">
        <v>22</v>
      </c>
      <c r="L307" s="35" t="s">
        <v>111</v>
      </c>
      <c r="M307" s="48"/>
      <c r="N307" s="1"/>
      <c r="O307" s="101">
        <f>IF(AND(O306="",O308="")=TRUE,"",V307/SUM(V307:X307)*100)</f>
        <v>62.666666666666671</v>
      </c>
      <c r="P307" s="45" t="str">
        <f>IF(AND(L306="",L308="")=TRUE,"",V307&amp;"勝"&amp;W307&amp;"敗"&amp;X307&amp;"引")</f>
        <v>47勝28敗0引</v>
      </c>
      <c r="U307" s="95"/>
      <c r="V307" s="95">
        <f>IF(U306=2,V303+1,IF(U306=0,0,V303))</f>
        <v>47</v>
      </c>
      <c r="W307" s="95">
        <f>IF(U306=3,W303+1,IF(U306=0,0,W303))</f>
        <v>28</v>
      </c>
      <c r="X307" s="95">
        <f>IF(U306=1,X303+1,X303)</f>
        <v>0</v>
      </c>
    </row>
    <row r="308" spans="1:24" ht="21" customHeight="1" thickBot="1">
      <c r="A308" s="6"/>
      <c r="B308" s="7"/>
      <c r="C308" s="7"/>
      <c r="D308" s="75">
        <v>0.62916666666666665</v>
      </c>
      <c r="E308" s="17">
        <v>76.052000000000007</v>
      </c>
      <c r="F308" s="80">
        <v>0</v>
      </c>
      <c r="G308" s="105">
        <v>10000</v>
      </c>
      <c r="H308" s="67">
        <v>0.15</v>
      </c>
      <c r="I308" s="22">
        <f>E308+F308</f>
        <v>76.052000000000007</v>
      </c>
      <c r="J308" s="57">
        <f>I308-H308</f>
        <v>75.902000000000001</v>
      </c>
      <c r="K308" s="57">
        <f>I308+H308</f>
        <v>76.202000000000012</v>
      </c>
      <c r="L308" s="53">
        <v>1</v>
      </c>
      <c r="M308" s="53" t="s">
        <v>45</v>
      </c>
      <c r="N308" s="8">
        <v>1460</v>
      </c>
      <c r="O308" s="103">
        <f>IF(L308&lt;&gt;"",IF(M308="○",100,IF(M308="×",-100,"")),"")</f>
        <v>100</v>
      </c>
      <c r="P308" s="54" t="str">
        <f>IF(M308="○","勝",IF(M308="×","敗",""))</f>
        <v>勝</v>
      </c>
      <c r="Q308" s="185"/>
      <c r="R308" s="186"/>
      <c r="S308" s="186"/>
      <c r="T308" s="187"/>
      <c r="U308" s="95"/>
      <c r="V308" s="95"/>
      <c r="W308" s="95"/>
      <c r="X308" s="95"/>
    </row>
    <row r="309" spans="1:24" ht="21" customHeight="1">
      <c r="A309" s="9" t="s">
        <v>112</v>
      </c>
      <c r="B309" s="28" t="s">
        <v>40</v>
      </c>
      <c r="C309" s="28" t="s">
        <v>37</v>
      </c>
      <c r="D309" s="61" t="s">
        <v>39</v>
      </c>
      <c r="E309" s="15" t="s">
        <v>41</v>
      </c>
      <c r="F309" s="61" t="s">
        <v>27</v>
      </c>
      <c r="G309" s="51" t="s">
        <v>28</v>
      </c>
      <c r="H309" s="64" t="s">
        <v>43</v>
      </c>
      <c r="I309" s="21" t="s">
        <v>20</v>
      </c>
      <c r="J309" s="31" t="s">
        <v>21</v>
      </c>
      <c r="K309" s="31" t="s">
        <v>22</v>
      </c>
      <c r="L309" s="32" t="s">
        <v>111</v>
      </c>
      <c r="M309" s="36" t="s">
        <v>46</v>
      </c>
      <c r="N309" s="33" t="s">
        <v>113</v>
      </c>
      <c r="O309" s="100" t="s">
        <v>12</v>
      </c>
      <c r="P309" s="34" t="s">
        <v>13</v>
      </c>
      <c r="Q309" s="191" t="s">
        <v>122</v>
      </c>
      <c r="R309" s="192"/>
      <c r="S309" s="192"/>
      <c r="T309" s="193"/>
      <c r="U309" s="95"/>
      <c r="V309" s="95"/>
      <c r="W309" s="95"/>
      <c r="X309" s="95"/>
    </row>
    <row r="310" spans="1:24" ht="21" customHeight="1">
      <c r="A310" s="4"/>
      <c r="B310" s="3"/>
      <c r="C310" s="3"/>
      <c r="D310" s="135">
        <v>0.66666666666666663</v>
      </c>
      <c r="E310" s="16">
        <v>78.209999999999994</v>
      </c>
      <c r="F310" s="79">
        <v>0</v>
      </c>
      <c r="G310" s="68">
        <v>10000</v>
      </c>
      <c r="H310" s="65">
        <v>0.15</v>
      </c>
      <c r="I310" s="19">
        <f>E310+F310</f>
        <v>78.209999999999994</v>
      </c>
      <c r="J310" s="2">
        <f>I310+H310</f>
        <v>78.36</v>
      </c>
      <c r="K310" s="2">
        <f>I310-H310</f>
        <v>78.059999999999988</v>
      </c>
      <c r="L310" s="47">
        <v>1</v>
      </c>
      <c r="M310" s="47" t="s">
        <v>45</v>
      </c>
      <c r="N310" s="1">
        <v>1840</v>
      </c>
      <c r="O310" s="101">
        <f>IF(L310&lt;&gt;"",IF(M310="○",100,IF(M310="×",-100,"")),"")</f>
        <v>100</v>
      </c>
      <c r="P310" s="45" t="str">
        <f>IF(M310="○","勝",IF(M310="×","敗",""))</f>
        <v>勝</v>
      </c>
      <c r="Q310" t="s">
        <v>146</v>
      </c>
      <c r="U310" s="95">
        <f>IF(AND(V310="",W310="")=TRUE,0,IF(AND(V310="勝",W310="敗")=TRUE,1,IF(AND(W310="勝",V310="敗")=TRUE,1,IF(AND(V310="勝",W310="")=TRUE,2,IF(AND(W310="勝",V310="")=TRUE,2,IF(AND(V310="敗",W310="")=TRUE,3,IF(AND(W310="敗",V310="")=TRUE,3,0)))))))</f>
        <v>2</v>
      </c>
      <c r="V310" s="95" t="str">
        <f>IF(L310="","",P310)</f>
        <v>勝</v>
      </c>
      <c r="W310" s="95" t="str">
        <f>IF(L312="","",P312)</f>
        <v/>
      </c>
      <c r="X310" s="95"/>
    </row>
    <row r="311" spans="1:24" ht="21" customHeight="1">
      <c r="A311" s="5">
        <v>77</v>
      </c>
      <c r="B311" s="140">
        <v>40848</v>
      </c>
      <c r="C311" s="141" t="str">
        <f>IF(B311="","",TEXT(B311,"(aaa)"))</f>
        <v>(火)</v>
      </c>
      <c r="D311" s="62" t="s">
        <v>39</v>
      </c>
      <c r="E311" s="11" t="s">
        <v>42</v>
      </c>
      <c r="F311" s="70" t="s">
        <v>27</v>
      </c>
      <c r="G311" s="63" t="s">
        <v>28</v>
      </c>
      <c r="H311" s="66" t="s">
        <v>156</v>
      </c>
      <c r="I311" s="20" t="s">
        <v>19</v>
      </c>
      <c r="J311" s="76" t="s">
        <v>21</v>
      </c>
      <c r="K311" s="76" t="s">
        <v>22</v>
      </c>
      <c r="L311" s="35" t="s">
        <v>111</v>
      </c>
      <c r="M311" s="48"/>
      <c r="N311" s="1">
        <v>12</v>
      </c>
      <c r="O311" s="101">
        <f>IF(AND(O310="",O312="")=TRUE,"",V311/SUM(V311:X311)*100)</f>
        <v>63.157894736842103</v>
      </c>
      <c r="P311" s="45" t="str">
        <f>IF(AND(L310="",L312="")=TRUE,"",V311&amp;"勝"&amp;W311&amp;"敗"&amp;X311&amp;"引")</f>
        <v>48勝28敗0引</v>
      </c>
      <c r="U311" s="95"/>
      <c r="V311" s="95">
        <f>IF(U310=2,V307+1,IF(U310=0,0,V307))</f>
        <v>48</v>
      </c>
      <c r="W311" s="95">
        <f>IF(U310=3,W307+1,IF(U310=0,0,W307))</f>
        <v>28</v>
      </c>
      <c r="X311" s="95">
        <f>IF(U310=1,X307+1,X307)</f>
        <v>0</v>
      </c>
    </row>
    <row r="312" spans="1:24" ht="21" customHeight="1" thickBot="1">
      <c r="A312" s="6"/>
      <c r="B312" s="7"/>
      <c r="C312" s="7"/>
      <c r="D312" s="75">
        <v>0.75624999999999998</v>
      </c>
      <c r="E312" s="17">
        <v>78.025999999999996</v>
      </c>
      <c r="F312" s="80">
        <v>0</v>
      </c>
      <c r="G312" s="105">
        <v>10000</v>
      </c>
      <c r="H312" s="67">
        <v>0.15</v>
      </c>
      <c r="I312" s="22">
        <f>E312+F312</f>
        <v>78.025999999999996</v>
      </c>
      <c r="J312" s="57">
        <f>I312-H312</f>
        <v>77.875999999999991</v>
      </c>
      <c r="K312" s="57">
        <f>I312+H312</f>
        <v>78.176000000000002</v>
      </c>
      <c r="L312" s="53"/>
      <c r="M312" s="53"/>
      <c r="N312" s="8"/>
      <c r="O312" s="103" t="str">
        <f>IF(L312&lt;&gt;"",IF(M312="○",100,IF(M312="×",-100,"")),"")</f>
        <v/>
      </c>
      <c r="P312" s="54" t="str">
        <f>IF(M312="○","勝",IF(M312="×","敗",""))</f>
        <v/>
      </c>
      <c r="Q312" s="185"/>
      <c r="R312" s="186"/>
      <c r="S312" s="186"/>
      <c r="T312" s="187"/>
      <c r="U312" s="95"/>
      <c r="V312" s="95"/>
      <c r="W312" s="95"/>
      <c r="X312" s="95"/>
    </row>
    <row r="313" spans="1:24" ht="21" customHeight="1">
      <c r="A313" s="9" t="s">
        <v>112</v>
      </c>
      <c r="B313" s="28" t="s">
        <v>40</v>
      </c>
      <c r="C313" s="28" t="s">
        <v>37</v>
      </c>
      <c r="D313" s="61" t="s">
        <v>39</v>
      </c>
      <c r="E313" s="15" t="s">
        <v>41</v>
      </c>
      <c r="F313" s="61" t="s">
        <v>27</v>
      </c>
      <c r="G313" s="51" t="s">
        <v>28</v>
      </c>
      <c r="H313" s="64" t="s">
        <v>43</v>
      </c>
      <c r="I313" s="21" t="s">
        <v>20</v>
      </c>
      <c r="J313" s="31" t="s">
        <v>21</v>
      </c>
      <c r="K313" s="31" t="s">
        <v>22</v>
      </c>
      <c r="L313" s="32" t="s">
        <v>111</v>
      </c>
      <c r="M313" s="36" t="s">
        <v>46</v>
      </c>
      <c r="N313" s="33" t="s">
        <v>113</v>
      </c>
      <c r="O313" s="100" t="s">
        <v>12</v>
      </c>
      <c r="P313" s="34" t="s">
        <v>13</v>
      </c>
      <c r="U313" s="95"/>
      <c r="V313" s="95"/>
      <c r="W313" s="95"/>
      <c r="X313" s="95"/>
    </row>
    <row r="314" spans="1:24" ht="21" customHeight="1">
      <c r="A314" s="4"/>
      <c r="B314" s="3"/>
      <c r="C314" s="3"/>
      <c r="D314" s="135">
        <v>0.73541666666666661</v>
      </c>
      <c r="E314" s="16">
        <v>76.911000000000001</v>
      </c>
      <c r="F314" s="79">
        <v>0</v>
      </c>
      <c r="G314" s="68">
        <v>10000</v>
      </c>
      <c r="H314" s="65">
        <v>0.15</v>
      </c>
      <c r="I314" s="19">
        <f>E314+F314</f>
        <v>76.911000000000001</v>
      </c>
      <c r="J314" s="2">
        <f>I314+H314</f>
        <v>77.061000000000007</v>
      </c>
      <c r="K314" s="2">
        <f>I314-H314</f>
        <v>76.760999999999996</v>
      </c>
      <c r="L314" s="47"/>
      <c r="M314" s="47"/>
      <c r="N314" s="1"/>
      <c r="O314" s="101" t="str">
        <f>IF(L314&lt;&gt;"",IF(M314="○",100,IF(M314="×",-100,"")),"")</f>
        <v/>
      </c>
      <c r="P314" s="45" t="str">
        <f>IF(M314="○","勝",IF(M314="×","敗",""))</f>
        <v/>
      </c>
      <c r="U314" s="95">
        <f>IF(AND(V314="",W314="")=TRUE,0,IF(AND(V314="勝",W314="敗")=TRUE,1,IF(AND(W314="勝",V314="敗")=TRUE,1,IF(AND(V314="勝",W314="")=TRUE,2,IF(AND(W314="勝",V314="")=TRUE,2,IF(AND(V314="敗",W314="")=TRUE,3,IF(AND(W314="敗",V314="")=TRUE,3,0)))))))</f>
        <v>3</v>
      </c>
      <c r="V314" s="95" t="str">
        <f>IF(L314="","",P314)</f>
        <v/>
      </c>
      <c r="W314" s="95" t="str">
        <f>IF(L316="","",P316)</f>
        <v>敗</v>
      </c>
      <c r="X314" s="95"/>
    </row>
    <row r="315" spans="1:24" ht="21" customHeight="1">
      <c r="A315" s="5">
        <v>78</v>
      </c>
      <c r="B315" s="140">
        <v>40918</v>
      </c>
      <c r="C315" s="141" t="str">
        <f>IF(B315="","",TEXT(B315,"(aaa)"))</f>
        <v>(火)</v>
      </c>
      <c r="D315" s="62" t="s">
        <v>39</v>
      </c>
      <c r="E315" s="11" t="s">
        <v>42</v>
      </c>
      <c r="F315" s="70" t="s">
        <v>27</v>
      </c>
      <c r="G315" s="63" t="s">
        <v>28</v>
      </c>
      <c r="H315" s="66" t="s">
        <v>44</v>
      </c>
      <c r="I315" s="20" t="s">
        <v>19</v>
      </c>
      <c r="J315" s="76" t="s">
        <v>21</v>
      </c>
      <c r="K315" s="76" t="s">
        <v>22</v>
      </c>
      <c r="L315" s="35" t="s">
        <v>111</v>
      </c>
      <c r="M315" s="48"/>
      <c r="N315" s="1">
        <v>-1520</v>
      </c>
      <c r="O315" s="101">
        <f>IF(AND(O314="",O316="")=TRUE,"",V315/SUM(V315:X315)*100)</f>
        <v>62.337662337662337</v>
      </c>
      <c r="P315" s="45" t="str">
        <f>IF(AND(L314="",L316="")=TRUE,"",V315&amp;"勝"&amp;W315&amp;"敗"&amp;X315&amp;"引")</f>
        <v>48勝29敗0引</v>
      </c>
      <c r="U315" s="95"/>
      <c r="V315" s="95">
        <f>IF(U314=2,V311+1,IF(U314=0,0,V311))</f>
        <v>48</v>
      </c>
      <c r="W315" s="95">
        <f>IF(U314=3,W311+1,IF(U314=0,0,W311))</f>
        <v>29</v>
      </c>
      <c r="X315" s="95">
        <f>IF(U314=1,X311+1,X311)</f>
        <v>0</v>
      </c>
    </row>
    <row r="316" spans="1:24" ht="21" customHeight="1" thickBot="1">
      <c r="A316" s="6"/>
      <c r="B316" s="7"/>
      <c r="C316" s="7"/>
      <c r="D316" s="75">
        <v>0.65</v>
      </c>
      <c r="E316" s="17">
        <v>76.798000000000002</v>
      </c>
      <c r="F316" s="80">
        <v>0</v>
      </c>
      <c r="G316" s="105">
        <v>10000</v>
      </c>
      <c r="H316" s="67">
        <v>0.15</v>
      </c>
      <c r="I316" s="22">
        <f>E316+F316</f>
        <v>76.798000000000002</v>
      </c>
      <c r="J316" s="57">
        <f>I316-H316</f>
        <v>76.647999999999996</v>
      </c>
      <c r="K316" s="57">
        <f>I316+H316</f>
        <v>76.948000000000008</v>
      </c>
      <c r="L316" s="53">
        <v>1</v>
      </c>
      <c r="M316" s="53" t="s">
        <v>47</v>
      </c>
      <c r="N316" s="8">
        <v>-4</v>
      </c>
      <c r="O316" s="103">
        <f>IF(L316&lt;&gt;"",IF(M316="○",100,IF(M316="×",-100,"")),"")</f>
        <v>-100</v>
      </c>
      <c r="P316" s="54" t="str">
        <f>IF(M316="○","勝",IF(M316="×","敗",""))</f>
        <v>敗</v>
      </c>
      <c r="Q316" s="185"/>
      <c r="R316" s="186"/>
      <c r="S316" s="186"/>
      <c r="T316" s="187"/>
      <c r="U316" s="95"/>
      <c r="V316" s="95"/>
      <c r="W316" s="95"/>
      <c r="X316" s="95"/>
    </row>
    <row r="317" spans="1:24" ht="21" customHeight="1">
      <c r="A317" s="9" t="s">
        <v>112</v>
      </c>
      <c r="B317" s="28" t="s">
        <v>40</v>
      </c>
      <c r="C317" s="28" t="s">
        <v>37</v>
      </c>
      <c r="D317" s="61" t="s">
        <v>39</v>
      </c>
      <c r="E317" s="15" t="s">
        <v>41</v>
      </c>
      <c r="F317" s="61" t="s">
        <v>27</v>
      </c>
      <c r="G317" s="51" t="s">
        <v>28</v>
      </c>
      <c r="H317" s="64" t="s">
        <v>43</v>
      </c>
      <c r="I317" s="21" t="s">
        <v>20</v>
      </c>
      <c r="J317" s="31" t="s">
        <v>21</v>
      </c>
      <c r="K317" s="31" t="s">
        <v>22</v>
      </c>
      <c r="L317" s="32" t="s">
        <v>111</v>
      </c>
      <c r="M317" s="36" t="s">
        <v>46</v>
      </c>
      <c r="N317" s="33" t="s">
        <v>113</v>
      </c>
      <c r="O317" s="100" t="s">
        <v>12</v>
      </c>
      <c r="P317" s="34" t="s">
        <v>13</v>
      </c>
      <c r="Q317" s="191" t="s">
        <v>122</v>
      </c>
      <c r="U317" s="95"/>
      <c r="V317" s="95"/>
      <c r="W317" s="95"/>
      <c r="X317" s="95"/>
    </row>
    <row r="318" spans="1:24" ht="21" customHeight="1">
      <c r="A318" s="4"/>
      <c r="B318" s="3"/>
      <c r="C318" s="3"/>
      <c r="D318" s="135">
        <v>0.80625000000000002</v>
      </c>
      <c r="E318" s="16">
        <v>77.39</v>
      </c>
      <c r="F318" s="79">
        <v>0</v>
      </c>
      <c r="G318" s="68">
        <v>10000</v>
      </c>
      <c r="H318" s="65">
        <v>0.1</v>
      </c>
      <c r="I318" s="19">
        <f>E318+F318</f>
        <v>77.39</v>
      </c>
      <c r="J318" s="2">
        <f>I318+H318</f>
        <v>77.489999999999995</v>
      </c>
      <c r="K318" s="2">
        <f>I318-H318</f>
        <v>77.290000000000006</v>
      </c>
      <c r="L318" s="47">
        <v>1</v>
      </c>
      <c r="M318" s="47" t="s">
        <v>45</v>
      </c>
      <c r="N318" s="1">
        <v>1000</v>
      </c>
      <c r="O318" s="101">
        <f>IF(L318&lt;&gt;"",IF(M318="○",100,IF(M318="×",-100,"")),"")</f>
        <v>100</v>
      </c>
      <c r="P318" s="45" t="str">
        <f>IF(M318="○","勝",IF(M318="×","敗",""))</f>
        <v>勝</v>
      </c>
      <c r="U318" s="95">
        <f>IF(AND(V318="",W318="")=TRUE,0,IF(AND(V318="勝",W318="敗")=TRUE,1,IF(AND(W318="勝",V318="敗")=TRUE,1,IF(AND(V318="勝",W318="")=TRUE,2,IF(AND(W318="勝",V318="")=TRUE,2,IF(AND(V318="敗",W318="")=TRUE,3,IF(AND(W318="敗",V318="")=TRUE,3,0)))))))</f>
        <v>2</v>
      </c>
      <c r="V318" s="95" t="str">
        <f>IF(L318="","",P318)</f>
        <v>勝</v>
      </c>
      <c r="W318" s="95" t="str">
        <f>IF(L320="","",P320)</f>
        <v/>
      </c>
      <c r="X318" s="95"/>
    </row>
    <row r="319" spans="1:24" ht="21" customHeight="1">
      <c r="A319" s="5">
        <v>79</v>
      </c>
      <c r="B319" s="140">
        <v>40932</v>
      </c>
      <c r="C319" s="141" t="str">
        <f>IF(B319="","",TEXT(B319,"(aaa)"))</f>
        <v>(火)</v>
      </c>
      <c r="D319" s="62" t="s">
        <v>39</v>
      </c>
      <c r="E319" s="11" t="s">
        <v>42</v>
      </c>
      <c r="F319" s="70" t="s">
        <v>27</v>
      </c>
      <c r="G319" s="63" t="s">
        <v>28</v>
      </c>
      <c r="H319" s="66" t="s">
        <v>44</v>
      </c>
      <c r="I319" s="20" t="s">
        <v>19</v>
      </c>
      <c r="J319" s="76" t="s">
        <v>21</v>
      </c>
      <c r="K319" s="76" t="s">
        <v>22</v>
      </c>
      <c r="L319" s="35" t="s">
        <v>111</v>
      </c>
      <c r="M319" s="48"/>
      <c r="N319" s="1"/>
      <c r="O319" s="101">
        <f>IF(AND(O318="",O320="")=TRUE,"",V319/SUM(V319:X319)*100)</f>
        <v>62.820512820512818</v>
      </c>
      <c r="P319" s="45" t="str">
        <f>IF(AND(L318="",L320="")=TRUE,"",V319&amp;"勝"&amp;W319&amp;"敗"&amp;X319&amp;"引")</f>
        <v>49勝29敗0引</v>
      </c>
      <c r="U319" s="95"/>
      <c r="V319" s="95">
        <f>IF(U318=2,V315+1,IF(U318=0,0,V315))</f>
        <v>49</v>
      </c>
      <c r="W319" s="95">
        <f>IF(U318=3,W315+1,IF(U318=0,0,W315))</f>
        <v>29</v>
      </c>
      <c r="X319" s="95">
        <f>IF(U318=1,X315+1,X315)</f>
        <v>0</v>
      </c>
    </row>
    <row r="320" spans="1:24" ht="21" customHeight="1" thickBot="1">
      <c r="A320" s="6"/>
      <c r="B320" s="7"/>
      <c r="C320" s="7"/>
      <c r="D320" s="75">
        <v>0.70000000000000007</v>
      </c>
      <c r="E320" s="17">
        <v>76.992999999999995</v>
      </c>
      <c r="F320" s="80">
        <v>0</v>
      </c>
      <c r="G320" s="105">
        <v>10000</v>
      </c>
      <c r="H320" s="67">
        <v>0.1</v>
      </c>
      <c r="I320" s="22">
        <f>E320+F320</f>
        <v>76.992999999999995</v>
      </c>
      <c r="J320" s="57">
        <f>I320-H320</f>
        <v>76.893000000000001</v>
      </c>
      <c r="K320" s="57">
        <f>I320+H320</f>
        <v>77.092999999999989</v>
      </c>
      <c r="L320" s="53"/>
      <c r="M320" s="53"/>
      <c r="N320" s="8"/>
      <c r="O320" s="103" t="str">
        <f>IF(L320&lt;&gt;"",IF(M320="○",100,IF(M320="×",-100,"")),"")</f>
        <v/>
      </c>
      <c r="P320" s="54" t="str">
        <f>IF(M320="○","勝",IF(M320="×","敗",""))</f>
        <v/>
      </c>
      <c r="Q320" s="185"/>
      <c r="R320" s="186"/>
      <c r="S320" s="186"/>
      <c r="T320" s="187"/>
      <c r="U320" s="95"/>
      <c r="V320" s="95"/>
      <c r="W320" s="95"/>
      <c r="X320" s="95"/>
    </row>
    <row r="321" spans="1:24" ht="21" customHeight="1">
      <c r="A321" s="9" t="s">
        <v>112</v>
      </c>
      <c r="B321" s="28" t="s">
        <v>40</v>
      </c>
      <c r="C321" s="28" t="s">
        <v>37</v>
      </c>
      <c r="D321" s="61" t="s">
        <v>39</v>
      </c>
      <c r="E321" s="15" t="s">
        <v>41</v>
      </c>
      <c r="F321" s="61" t="s">
        <v>27</v>
      </c>
      <c r="G321" s="51" t="s">
        <v>28</v>
      </c>
      <c r="H321" s="64" t="s">
        <v>43</v>
      </c>
      <c r="I321" s="21" t="s">
        <v>20</v>
      </c>
      <c r="J321" s="31" t="s">
        <v>21</v>
      </c>
      <c r="K321" s="31" t="s">
        <v>22</v>
      </c>
      <c r="L321" s="32" t="s">
        <v>111</v>
      </c>
      <c r="M321" s="36" t="s">
        <v>46</v>
      </c>
      <c r="N321" s="33" t="s">
        <v>113</v>
      </c>
      <c r="O321" s="100" t="s">
        <v>12</v>
      </c>
      <c r="P321" s="34" t="s">
        <v>13</v>
      </c>
      <c r="U321" s="95"/>
      <c r="V321" s="95"/>
      <c r="W321" s="95"/>
      <c r="X321" s="95"/>
    </row>
    <row r="322" spans="1:24" ht="21" customHeight="1">
      <c r="A322" s="4"/>
      <c r="B322" s="3"/>
      <c r="C322" s="3"/>
      <c r="D322" s="135">
        <v>0.84791666666666676</v>
      </c>
      <c r="E322" s="16">
        <v>76.805000000000007</v>
      </c>
      <c r="F322" s="79">
        <v>0</v>
      </c>
      <c r="G322" s="68">
        <v>10000</v>
      </c>
      <c r="H322" s="65">
        <v>0.15</v>
      </c>
      <c r="I322" s="19">
        <f>E322+F322</f>
        <v>76.805000000000007</v>
      </c>
      <c r="J322" s="2">
        <v>76.954999999999998</v>
      </c>
      <c r="K322" s="2">
        <f>I322-H322</f>
        <v>76.655000000000001</v>
      </c>
      <c r="L322" s="47">
        <v>1</v>
      </c>
      <c r="M322" s="47" t="s">
        <v>45</v>
      </c>
      <c r="N322" s="1">
        <v>1470</v>
      </c>
      <c r="O322" s="101">
        <f>IF(L322&lt;&gt;"",IF(M322="○",100,IF(M322="×",-100,"")),"")</f>
        <v>100</v>
      </c>
      <c r="P322" s="45" t="str">
        <f>IF(M322="○","勝",IF(M322="×","敗",""))</f>
        <v>勝</v>
      </c>
      <c r="U322" s="95">
        <f>IF(AND(V322="",W322="")=TRUE,0,IF(AND(V322="勝",W322="敗")=TRUE,1,IF(AND(W322="勝",V322="敗")=TRUE,1,IF(AND(V322="勝",W322="")=TRUE,2,IF(AND(W322="勝",V322="")=TRUE,2,IF(AND(V322="敗",W322="")=TRUE,3,IF(AND(W322="敗",V322="")=TRUE,3,0)))))))</f>
        <v>2</v>
      </c>
      <c r="V322" s="95" t="str">
        <f>IF(L322="","",P322)</f>
        <v>勝</v>
      </c>
      <c r="W322" s="95" t="str">
        <f>IF(L324="","",P324)</f>
        <v/>
      </c>
      <c r="X322" s="95"/>
    </row>
    <row r="323" spans="1:24" ht="21" customHeight="1">
      <c r="A323" s="5">
        <v>80</v>
      </c>
      <c r="B323" s="140">
        <v>40946</v>
      </c>
      <c r="C323" s="141" t="str">
        <f>IF(B323="","",TEXT(B323,"(aaa)"))</f>
        <v>(火)</v>
      </c>
      <c r="D323" s="62" t="s">
        <v>39</v>
      </c>
      <c r="E323" s="11" t="s">
        <v>42</v>
      </c>
      <c r="F323" s="70" t="s">
        <v>27</v>
      </c>
      <c r="G323" s="63" t="s">
        <v>28</v>
      </c>
      <c r="H323" s="66" t="s">
        <v>44</v>
      </c>
      <c r="I323" s="20" t="s">
        <v>19</v>
      </c>
      <c r="J323" s="76" t="s">
        <v>21</v>
      </c>
      <c r="K323" s="76" t="s">
        <v>22</v>
      </c>
      <c r="L323" s="35" t="s">
        <v>111</v>
      </c>
      <c r="M323" s="48"/>
      <c r="N323" s="1"/>
      <c r="O323" s="101">
        <f>IF(AND(O322="",O324="")=TRUE,"",V323/SUM(V323:X323)*100)</f>
        <v>63.291139240506332</v>
      </c>
      <c r="P323" s="45" t="str">
        <f>IF(AND(L322="",L324="")=TRUE,"",V323&amp;"勝"&amp;W323&amp;"敗"&amp;X323&amp;"引")</f>
        <v>50勝29敗0引</v>
      </c>
      <c r="U323" s="95"/>
      <c r="V323" s="95">
        <f>IF(U322=2,V319+1,IF(U322=0,0,V319))</f>
        <v>50</v>
      </c>
      <c r="W323" s="95">
        <f>IF(U322=3,W319+1,IF(U322=0,0,W319))</f>
        <v>29</v>
      </c>
      <c r="X323" s="95">
        <f>IF(U322=1,X319+1,X319)</f>
        <v>0</v>
      </c>
    </row>
    <row r="324" spans="1:24" ht="21" customHeight="1" thickBot="1">
      <c r="A324" s="6"/>
      <c r="B324" s="7"/>
      <c r="C324" s="7"/>
      <c r="D324" s="75">
        <v>0.70208333333333339</v>
      </c>
      <c r="E324" s="17">
        <v>76.620999999999995</v>
      </c>
      <c r="F324" s="80">
        <v>0</v>
      </c>
      <c r="G324" s="105">
        <v>10000</v>
      </c>
      <c r="H324" s="67">
        <v>0.15</v>
      </c>
      <c r="I324" s="22">
        <f>E324+F324</f>
        <v>76.620999999999995</v>
      </c>
      <c r="J324" s="57">
        <f>I324-H324</f>
        <v>76.470999999999989</v>
      </c>
      <c r="K324" s="57">
        <f>I324+H324</f>
        <v>76.771000000000001</v>
      </c>
      <c r="L324" s="53"/>
      <c r="M324" s="53"/>
      <c r="N324" s="8"/>
      <c r="O324" s="103" t="str">
        <f>IF(L324&lt;&gt;"",IF(M324="○",100,IF(M324="×",-100,"")),"")</f>
        <v/>
      </c>
      <c r="P324" s="54" t="str">
        <f>IF(M324="○","勝",IF(M324="×","敗",""))</f>
        <v/>
      </c>
      <c r="Q324" s="185"/>
      <c r="R324" s="186"/>
      <c r="S324" s="186"/>
      <c r="T324" s="187"/>
      <c r="U324" s="95"/>
      <c r="V324" s="95"/>
      <c r="W324" s="95"/>
      <c r="X324" s="95"/>
    </row>
    <row r="325" spans="1:24" ht="21" customHeight="1">
      <c r="A325" s="9" t="s">
        <v>112</v>
      </c>
      <c r="B325" s="28" t="s">
        <v>40</v>
      </c>
      <c r="C325" s="28" t="s">
        <v>37</v>
      </c>
      <c r="D325" s="61" t="s">
        <v>39</v>
      </c>
      <c r="E325" s="15" t="s">
        <v>41</v>
      </c>
      <c r="F325" s="61" t="s">
        <v>27</v>
      </c>
      <c r="G325" s="51" t="s">
        <v>28</v>
      </c>
      <c r="H325" s="64" t="s">
        <v>43</v>
      </c>
      <c r="I325" s="21" t="s">
        <v>20</v>
      </c>
      <c r="J325" s="31" t="s">
        <v>21</v>
      </c>
      <c r="K325" s="31" t="s">
        <v>22</v>
      </c>
      <c r="L325" s="32" t="s">
        <v>111</v>
      </c>
      <c r="M325" s="36" t="s">
        <v>46</v>
      </c>
      <c r="N325" s="33" t="s">
        <v>113</v>
      </c>
      <c r="O325" s="100" t="s">
        <v>12</v>
      </c>
      <c r="P325" s="34" t="s">
        <v>13</v>
      </c>
      <c r="U325" s="95"/>
      <c r="V325" s="95"/>
      <c r="W325" s="95"/>
      <c r="X325" s="95"/>
    </row>
    <row r="326" spans="1:24" ht="21" customHeight="1">
      <c r="A326" s="4"/>
      <c r="B326" s="3"/>
      <c r="C326" s="3"/>
      <c r="D326" s="135">
        <v>0.77916666666666667</v>
      </c>
      <c r="E326" s="16">
        <v>78.194000000000003</v>
      </c>
      <c r="F326" s="79">
        <v>0</v>
      </c>
      <c r="G326" s="68">
        <v>10000</v>
      </c>
      <c r="H326" s="65">
        <v>0.15</v>
      </c>
      <c r="I326" s="19">
        <f>E326+F326</f>
        <v>78.194000000000003</v>
      </c>
      <c r="J326" s="2">
        <f>I326+H326</f>
        <v>78.344000000000008</v>
      </c>
      <c r="K326" s="2">
        <f>I326-H326</f>
        <v>78.043999999999997</v>
      </c>
      <c r="L326" s="47">
        <v>1</v>
      </c>
      <c r="M326" s="47" t="s">
        <v>47</v>
      </c>
      <c r="N326" s="1">
        <v>-1500</v>
      </c>
      <c r="O326" s="101">
        <f>IF(L326&lt;&gt;"",IF(M326="○",100,IF(M326="×",-100,"")),"")</f>
        <v>-100</v>
      </c>
      <c r="P326" s="45" t="str">
        <f>IF(M326="○","勝",IF(M326="×","敗",""))</f>
        <v>敗</v>
      </c>
      <c r="U326" s="95">
        <f>IF(AND(V326="",W326="")=TRUE,0,IF(AND(V326="勝",W326="敗")=TRUE,1,IF(AND(W326="勝",V326="敗")=TRUE,1,IF(AND(V326="勝",W326="")=TRUE,2,IF(AND(W326="勝",V326="")=TRUE,2,IF(AND(V326="敗",W326="")=TRUE,3,IF(AND(W326="敗",V326="")=TRUE,3,0)))))))</f>
        <v>3</v>
      </c>
      <c r="V326" s="95" t="str">
        <f>IF(L326="","",P326)</f>
        <v>敗</v>
      </c>
      <c r="W326" s="95" t="str">
        <f>IF(L328="","",P328)</f>
        <v/>
      </c>
      <c r="X326" s="95"/>
    </row>
    <row r="327" spans="1:24" ht="21" customHeight="1">
      <c r="A327" s="5">
        <v>81</v>
      </c>
      <c r="B327" s="140">
        <v>40953</v>
      </c>
      <c r="C327" s="141" t="str">
        <f>IF(B327="","",TEXT(B327,"(aaa)"))</f>
        <v>(火)</v>
      </c>
      <c r="D327" s="62" t="s">
        <v>39</v>
      </c>
      <c r="E327" s="11" t="s">
        <v>42</v>
      </c>
      <c r="F327" s="70" t="s">
        <v>27</v>
      </c>
      <c r="G327" s="63" t="s">
        <v>28</v>
      </c>
      <c r="H327" s="66" t="s">
        <v>44</v>
      </c>
      <c r="I327" s="20" t="s">
        <v>19</v>
      </c>
      <c r="J327" s="76" t="s">
        <v>21</v>
      </c>
      <c r="K327" s="76" t="s">
        <v>22</v>
      </c>
      <c r="L327" s="35" t="s">
        <v>111</v>
      </c>
      <c r="M327" s="48"/>
      <c r="N327" s="1"/>
      <c r="O327" s="101">
        <f>IF(AND(O326="",O328="")=TRUE,"",V327/SUM(V327:X327)*100)</f>
        <v>62.5</v>
      </c>
      <c r="P327" s="45" t="str">
        <f>IF(AND(L326="",L328="")=TRUE,"",V327&amp;"勝"&amp;W327&amp;"敗"&amp;X327&amp;"引")</f>
        <v>50勝30敗0引</v>
      </c>
      <c r="U327" s="95"/>
      <c r="V327" s="95">
        <f>IF(U326=2,V323+1,IF(U326=0,0,V323))</f>
        <v>50</v>
      </c>
      <c r="W327" s="95">
        <f>IF(U326=3,W323+1,IF(U326=0,0,W323))</f>
        <v>30</v>
      </c>
      <c r="X327" s="95">
        <f>IF(U326=1,X323+1,X323)</f>
        <v>0</v>
      </c>
    </row>
    <row r="328" spans="1:24" ht="21" customHeight="1" thickBot="1">
      <c r="A328" s="6"/>
      <c r="B328" s="7"/>
      <c r="C328" s="7"/>
      <c r="D328" s="75">
        <v>0.73541666666666661</v>
      </c>
      <c r="E328" s="17">
        <v>77.902000000000001</v>
      </c>
      <c r="F328" s="80">
        <v>0</v>
      </c>
      <c r="G328" s="105">
        <v>10000</v>
      </c>
      <c r="H328" s="67">
        <v>0.15</v>
      </c>
      <c r="I328" s="22">
        <f>E328+F328</f>
        <v>77.902000000000001</v>
      </c>
      <c r="J328" s="57">
        <f>I328-H328</f>
        <v>77.751999999999995</v>
      </c>
      <c r="K328" s="57">
        <f>I328+H328</f>
        <v>78.052000000000007</v>
      </c>
      <c r="L328" s="53"/>
      <c r="M328" s="53"/>
      <c r="N328" s="8"/>
      <c r="O328" s="103" t="str">
        <f>IF(L328&lt;&gt;"",IF(M328="○",100,IF(M328="×",-100,"")),"")</f>
        <v/>
      </c>
      <c r="P328" s="54" t="str">
        <f>IF(M328="○","勝",IF(M328="×","敗",""))</f>
        <v/>
      </c>
      <c r="Q328" s="185"/>
      <c r="R328" s="186"/>
      <c r="S328" s="186"/>
      <c r="T328" s="187"/>
      <c r="U328" s="95"/>
      <c r="V328" s="95"/>
      <c r="W328" s="95"/>
      <c r="X328" s="95"/>
    </row>
    <row r="329" spans="1:24" ht="21" customHeight="1">
      <c r="A329" s="9" t="s">
        <v>112</v>
      </c>
      <c r="B329" s="28" t="s">
        <v>40</v>
      </c>
      <c r="C329" s="28" t="s">
        <v>37</v>
      </c>
      <c r="D329" s="61" t="s">
        <v>39</v>
      </c>
      <c r="E329" s="15" t="s">
        <v>41</v>
      </c>
      <c r="F329" s="61" t="s">
        <v>27</v>
      </c>
      <c r="G329" s="51" t="s">
        <v>28</v>
      </c>
      <c r="H329" s="64" t="s">
        <v>43</v>
      </c>
      <c r="I329" s="21" t="s">
        <v>20</v>
      </c>
      <c r="J329" s="31" t="s">
        <v>21</v>
      </c>
      <c r="K329" s="31" t="s">
        <v>22</v>
      </c>
      <c r="L329" s="32" t="s">
        <v>111</v>
      </c>
      <c r="M329" s="36" t="s">
        <v>46</v>
      </c>
      <c r="N329" s="33" t="s">
        <v>113</v>
      </c>
      <c r="O329" s="100" t="s">
        <v>12</v>
      </c>
      <c r="P329" s="34" t="s">
        <v>13</v>
      </c>
      <c r="U329" s="95"/>
      <c r="V329" s="95"/>
      <c r="W329" s="95"/>
      <c r="X329" s="95"/>
    </row>
    <row r="330" spans="1:24" ht="21" customHeight="1">
      <c r="A330" s="4"/>
      <c r="B330" s="3"/>
      <c r="C330" s="3"/>
      <c r="D330" s="74">
        <v>0.65</v>
      </c>
      <c r="E330" s="16">
        <v>81.495000000000005</v>
      </c>
      <c r="F330" s="79">
        <v>0</v>
      </c>
      <c r="G330" s="68">
        <v>10000</v>
      </c>
      <c r="H330" s="65">
        <v>0.1</v>
      </c>
      <c r="I330" s="19">
        <f>E330+F330</f>
        <v>81.495000000000005</v>
      </c>
      <c r="J330" s="2">
        <f>I330+H330</f>
        <v>81.594999999999999</v>
      </c>
      <c r="K330" s="2">
        <f>I330-H330</f>
        <v>81.39500000000001</v>
      </c>
      <c r="L330" s="47"/>
      <c r="M330" s="47"/>
      <c r="N330" s="1"/>
      <c r="O330" s="101" t="str">
        <f>IF(L330&lt;&gt;"",IF(M330="○",100,IF(M330="×",-100,"")),"")</f>
        <v/>
      </c>
      <c r="P330" s="45" t="str">
        <f>IF(M330="○","勝",IF(M330="×","敗",""))</f>
        <v/>
      </c>
      <c r="Q330" s="191" t="s">
        <v>122</v>
      </c>
      <c r="U330" s="95">
        <f>IF(AND(V330="",W330="")=TRUE,0,IF(AND(V330="勝",W330="敗")=TRUE,1,IF(AND(W330="勝",V330="敗")=TRUE,1,IF(AND(V330="勝",W330="")=TRUE,2,IF(AND(W330="勝",V330="")=TRUE,2,IF(AND(V330="敗",W330="")=TRUE,3,IF(AND(W330="敗",V330="")=TRUE,3,0)))))))</f>
        <v>2</v>
      </c>
      <c r="V330" s="95" t="str">
        <f>IF(L330="","",P330)</f>
        <v/>
      </c>
      <c r="W330" s="95" t="str">
        <f>IF(L332="","",P332)</f>
        <v>勝</v>
      </c>
      <c r="X330" s="95"/>
    </row>
    <row r="331" spans="1:24" ht="21" customHeight="1">
      <c r="A331" s="5">
        <v>82</v>
      </c>
      <c r="B331" s="140">
        <v>40974</v>
      </c>
      <c r="C331" s="141" t="str">
        <f>IF(B331="","",TEXT(B331,"(aaa)"))</f>
        <v>(火)</v>
      </c>
      <c r="D331" s="62" t="s">
        <v>39</v>
      </c>
      <c r="E331" s="11" t="s">
        <v>42</v>
      </c>
      <c r="F331" s="70" t="s">
        <v>27</v>
      </c>
      <c r="G331" s="63" t="s">
        <v>28</v>
      </c>
      <c r="H331" s="66" t="s">
        <v>44</v>
      </c>
      <c r="I331" s="20" t="s">
        <v>19</v>
      </c>
      <c r="J331" s="76" t="s">
        <v>21</v>
      </c>
      <c r="K331" s="76" t="s">
        <v>22</v>
      </c>
      <c r="L331" s="35" t="s">
        <v>111</v>
      </c>
      <c r="M331" s="48"/>
      <c r="N331" s="1"/>
      <c r="O331" s="101">
        <f>IF(AND(O330="",O332="")=TRUE,"",V331/SUM(V331:X331)*100)</f>
        <v>62.962962962962962</v>
      </c>
      <c r="P331" s="45" t="str">
        <f>IF(AND(L330="",L332="")=TRUE,"",V331&amp;"勝"&amp;W331&amp;"敗"&amp;X331&amp;"引")</f>
        <v>51勝30敗0引</v>
      </c>
      <c r="U331" s="95"/>
      <c r="V331" s="95">
        <f>IF(U330=2,V327+1,IF(U330=0,0,V327))</f>
        <v>51</v>
      </c>
      <c r="W331" s="95">
        <f>IF(U330=3,W327+1,IF(U330=0,0,W327))</f>
        <v>30</v>
      </c>
      <c r="X331" s="95">
        <f>IF(U330=1,X327+1,X327)</f>
        <v>0</v>
      </c>
    </row>
    <row r="332" spans="1:24" ht="21" customHeight="1" thickBot="1">
      <c r="A332" s="6"/>
      <c r="B332" s="7"/>
      <c r="C332" s="7"/>
      <c r="D332" s="75">
        <v>0.8041666666666667</v>
      </c>
      <c r="E332" s="17">
        <v>80.784000000000006</v>
      </c>
      <c r="F332" s="80">
        <v>0</v>
      </c>
      <c r="G332" s="105">
        <v>10000</v>
      </c>
      <c r="H332" s="67">
        <v>0.1</v>
      </c>
      <c r="I332" s="22">
        <f>E332+F332</f>
        <v>80.784000000000006</v>
      </c>
      <c r="J332" s="57">
        <f>I332-H332</f>
        <v>80.684000000000012</v>
      </c>
      <c r="K332" s="57">
        <f>I332+H332</f>
        <v>80.884</v>
      </c>
      <c r="L332" s="53">
        <v>1</v>
      </c>
      <c r="M332" s="53" t="s">
        <v>45</v>
      </c>
      <c r="N332" s="8">
        <v>910</v>
      </c>
      <c r="O332" s="103">
        <f>IF(L332&lt;&gt;"",IF(M332="○",100,IF(M332="×",-100,"")),"")</f>
        <v>100</v>
      </c>
      <c r="P332" s="54" t="str">
        <f>IF(M332="○","勝",IF(M332="×","敗",""))</f>
        <v>勝</v>
      </c>
      <c r="Q332" s="185"/>
      <c r="R332" s="186"/>
      <c r="S332" s="186"/>
      <c r="T332" s="187"/>
      <c r="U332" s="95"/>
      <c r="V332" s="95"/>
      <c r="W332" s="95"/>
      <c r="X332" s="95"/>
    </row>
    <row r="333" spans="1:24" ht="21" customHeight="1">
      <c r="A333" s="9" t="s">
        <v>112</v>
      </c>
      <c r="B333" s="28" t="s">
        <v>40</v>
      </c>
      <c r="C333" s="28" t="s">
        <v>37</v>
      </c>
      <c r="D333" s="61" t="s">
        <v>39</v>
      </c>
      <c r="E333" s="15" t="s">
        <v>41</v>
      </c>
      <c r="F333" s="61" t="s">
        <v>27</v>
      </c>
      <c r="G333" s="51" t="s">
        <v>28</v>
      </c>
      <c r="H333" s="64" t="s">
        <v>43</v>
      </c>
      <c r="I333" s="21" t="s">
        <v>20</v>
      </c>
      <c r="J333" s="31" t="s">
        <v>21</v>
      </c>
      <c r="K333" s="31" t="s">
        <v>22</v>
      </c>
      <c r="L333" s="32" t="s">
        <v>111</v>
      </c>
      <c r="M333" s="36" t="s">
        <v>46</v>
      </c>
      <c r="N333" s="33" t="s">
        <v>113</v>
      </c>
      <c r="O333" s="100" t="s">
        <v>12</v>
      </c>
      <c r="P333" s="34" t="s">
        <v>13</v>
      </c>
      <c r="U333" s="95"/>
      <c r="V333" s="95"/>
      <c r="W333" s="95"/>
      <c r="X333" s="95"/>
    </row>
    <row r="334" spans="1:24" ht="21" customHeight="1">
      <c r="A334" s="4"/>
      <c r="B334" s="3"/>
      <c r="C334" s="3"/>
      <c r="D334" s="135"/>
      <c r="E334" s="16"/>
      <c r="F334" s="79"/>
      <c r="G334" s="68">
        <v>10000</v>
      </c>
      <c r="H334" s="65">
        <v>0.15</v>
      </c>
      <c r="I334" s="19">
        <f>E334+F334</f>
        <v>0</v>
      </c>
      <c r="J334" s="2">
        <f>I334+H334</f>
        <v>0.15</v>
      </c>
      <c r="K334" s="2">
        <f>I334-H334</f>
        <v>-0.15</v>
      </c>
      <c r="L334" s="47"/>
      <c r="M334" s="47"/>
      <c r="N334" s="1"/>
      <c r="O334" s="101" t="str">
        <f>IF(L334&lt;&gt;"",IF(M334="○",100,IF(M334="×",-100,"")),"")</f>
        <v/>
      </c>
      <c r="P334" s="45" t="str">
        <f>IF(M334="○","勝",IF(M334="×","敗",""))</f>
        <v/>
      </c>
      <c r="U334" s="95">
        <f>IF(AND(V334="",W334="")=TRUE,0,IF(AND(V334="勝",W334="敗")=TRUE,1,IF(AND(W334="勝",V334="敗")=TRUE,1,IF(AND(V334="勝",W334="")=TRUE,2,IF(AND(W334="勝",V334="")=TRUE,2,IF(AND(V334="敗",W334="")=TRUE,3,IF(AND(W334="敗",V334="")=TRUE,3,0)))))))</f>
        <v>0</v>
      </c>
      <c r="V334" s="95" t="str">
        <f>IF(L334="","",P334)</f>
        <v/>
      </c>
      <c r="W334" s="95" t="str">
        <f>IF(L336="","",P336)</f>
        <v/>
      </c>
      <c r="X334" s="95"/>
    </row>
    <row r="335" spans="1:24" ht="21" customHeight="1">
      <c r="A335" s="5">
        <v>83</v>
      </c>
      <c r="B335" s="140"/>
      <c r="C335" s="141" t="str">
        <f>IF(B335="","",TEXT(B335,"(aaa)"))</f>
        <v/>
      </c>
      <c r="D335" s="62" t="s">
        <v>39</v>
      </c>
      <c r="E335" s="11" t="s">
        <v>160</v>
      </c>
      <c r="F335" s="70" t="s">
        <v>27</v>
      </c>
      <c r="G335" s="63" t="s">
        <v>28</v>
      </c>
      <c r="H335" s="66" t="s">
        <v>44</v>
      </c>
      <c r="I335" s="20" t="s">
        <v>19</v>
      </c>
      <c r="J335" s="76" t="s">
        <v>21</v>
      </c>
      <c r="K335" s="76" t="s">
        <v>22</v>
      </c>
      <c r="L335" s="35" t="s">
        <v>111</v>
      </c>
      <c r="M335" s="48"/>
      <c r="N335" s="1"/>
      <c r="O335" s="101" t="str">
        <f>IF(AND(O334="",O336="")=TRUE,"",V335/SUM(V335:X335)*100)</f>
        <v/>
      </c>
      <c r="P335" s="45" t="str">
        <f>IF(AND(L334="",L336="")=TRUE,"",V335&amp;"勝"&amp;W335&amp;"敗"&amp;X335&amp;"引")</f>
        <v/>
      </c>
      <c r="U335" s="95"/>
      <c r="V335" s="95">
        <f>IF(U334=2,V331+1,IF(U334=0,0,V331))</f>
        <v>0</v>
      </c>
      <c r="W335" s="95">
        <f>IF(U334=3,W331+1,IF(U334=0,0,W331))</f>
        <v>0</v>
      </c>
      <c r="X335" s="95">
        <f>IF(U334=1,X331+1,X331)</f>
        <v>0</v>
      </c>
    </row>
    <row r="336" spans="1:24" ht="21" customHeight="1" thickBot="1">
      <c r="A336" s="6"/>
      <c r="B336" s="7"/>
      <c r="C336" s="7"/>
      <c r="D336" s="75"/>
      <c r="E336" s="17"/>
      <c r="F336" s="80"/>
      <c r="G336" s="105">
        <v>10000</v>
      </c>
      <c r="H336" s="67">
        <v>0.15</v>
      </c>
      <c r="I336" s="22">
        <f>E336+F336</f>
        <v>0</v>
      </c>
      <c r="J336" s="57">
        <f>I336-H336</f>
        <v>-0.15</v>
      </c>
      <c r="K336" s="57">
        <f>I336+H336</f>
        <v>0.15</v>
      </c>
      <c r="L336" s="53"/>
      <c r="M336" s="53"/>
      <c r="N336" s="8"/>
      <c r="O336" s="103" t="str">
        <f>IF(L336&lt;&gt;"",IF(M336="○",100,IF(M336="×",-100,"")),"")</f>
        <v/>
      </c>
      <c r="P336" s="54" t="str">
        <f>IF(M336="○","勝",IF(M336="×","敗",""))</f>
        <v/>
      </c>
      <c r="Q336" s="185"/>
      <c r="R336" s="186"/>
      <c r="S336" s="186"/>
      <c r="T336" s="187"/>
      <c r="U336" s="95"/>
      <c r="V336" s="95"/>
      <c r="W336" s="95"/>
      <c r="X336" s="95"/>
    </row>
    <row r="337" spans="1:24" ht="21" customHeight="1">
      <c r="A337" s="9" t="s">
        <v>112</v>
      </c>
      <c r="B337" s="28" t="s">
        <v>40</v>
      </c>
      <c r="C337" s="28" t="s">
        <v>37</v>
      </c>
      <c r="D337" s="61" t="s">
        <v>39</v>
      </c>
      <c r="E337" s="15" t="s">
        <v>41</v>
      </c>
      <c r="F337" s="61" t="s">
        <v>27</v>
      </c>
      <c r="G337" s="51" t="s">
        <v>28</v>
      </c>
      <c r="H337" s="64" t="s">
        <v>43</v>
      </c>
      <c r="I337" s="21" t="s">
        <v>20</v>
      </c>
      <c r="J337" s="31" t="s">
        <v>21</v>
      </c>
      <c r="K337" s="31" t="s">
        <v>22</v>
      </c>
      <c r="L337" s="32" t="s">
        <v>111</v>
      </c>
      <c r="M337" s="36" t="s">
        <v>46</v>
      </c>
      <c r="N337" s="33" t="s">
        <v>113</v>
      </c>
      <c r="O337" s="100" t="s">
        <v>12</v>
      </c>
      <c r="P337" s="34" t="s">
        <v>13</v>
      </c>
      <c r="U337" s="95"/>
      <c r="V337" s="95"/>
      <c r="W337" s="95"/>
      <c r="X337" s="95"/>
    </row>
    <row r="338" spans="1:24" ht="21" customHeight="1">
      <c r="A338" s="4"/>
      <c r="B338" s="3"/>
      <c r="C338" s="3"/>
      <c r="D338" s="135"/>
      <c r="E338" s="16"/>
      <c r="F338" s="79"/>
      <c r="G338" s="68">
        <v>10000</v>
      </c>
      <c r="H338" s="65">
        <v>0.15</v>
      </c>
      <c r="I338" s="19">
        <f>E338+F338</f>
        <v>0</v>
      </c>
      <c r="J338" s="2">
        <f>I338+H338</f>
        <v>0.15</v>
      </c>
      <c r="K338" s="2">
        <f>I338-H338</f>
        <v>-0.15</v>
      </c>
      <c r="L338" s="47"/>
      <c r="M338" s="47"/>
      <c r="N338" s="1"/>
      <c r="O338" s="101" t="str">
        <f>IF(L338&lt;&gt;"",IF(M338="○",100,IF(M338="×",-100,"")),"")</f>
        <v/>
      </c>
      <c r="P338" s="45" t="str">
        <f>IF(M338="○","勝",IF(M338="×","敗",""))</f>
        <v/>
      </c>
      <c r="U338" s="95">
        <f>IF(AND(V338="",W338="")=TRUE,0,IF(AND(V338="勝",W338="敗")=TRUE,1,IF(AND(W338="勝",V338="敗")=TRUE,1,IF(AND(V338="勝",W338="")=TRUE,2,IF(AND(W338="勝",V338="")=TRUE,2,IF(AND(V338="敗",W338="")=TRUE,3,IF(AND(W338="敗",V338="")=TRUE,3,0)))))))</f>
        <v>0</v>
      </c>
      <c r="V338" s="95" t="str">
        <f>IF(L338="","",P338)</f>
        <v/>
      </c>
      <c r="W338" s="95" t="str">
        <f>IF(L340="","",P340)</f>
        <v/>
      </c>
      <c r="X338" s="95"/>
    </row>
    <row r="339" spans="1:24" ht="21" customHeight="1">
      <c r="A339" s="5">
        <v>84</v>
      </c>
      <c r="B339" s="140"/>
      <c r="C339" s="141" t="str">
        <f>IF(B339="","",TEXT(B339,"(aaa)"))</f>
        <v/>
      </c>
      <c r="D339" s="62" t="s">
        <v>39</v>
      </c>
      <c r="E339" s="11" t="s">
        <v>42</v>
      </c>
      <c r="F339" s="70" t="s">
        <v>27</v>
      </c>
      <c r="G339" s="63" t="s">
        <v>28</v>
      </c>
      <c r="H339" s="66" t="s">
        <v>44</v>
      </c>
      <c r="I339" s="20" t="s">
        <v>19</v>
      </c>
      <c r="J339" s="76" t="s">
        <v>21</v>
      </c>
      <c r="K339" s="76" t="s">
        <v>22</v>
      </c>
      <c r="L339" s="35" t="s">
        <v>111</v>
      </c>
      <c r="M339" s="48"/>
      <c r="N339" s="1"/>
      <c r="O339" s="101" t="str">
        <f>IF(AND(O338="",O340="")=TRUE,"",V339/SUM(V339:X339)*100)</f>
        <v/>
      </c>
      <c r="P339" s="45" t="str">
        <f>IF(AND(L338="",L340="")=TRUE,"",V339&amp;"勝"&amp;W339&amp;"敗"&amp;X339&amp;"引")</f>
        <v/>
      </c>
      <c r="U339" s="95"/>
      <c r="V339" s="95">
        <f>IF(U338=2,V335+1,IF(U338=0,0,V335))</f>
        <v>0</v>
      </c>
      <c r="W339" s="95">
        <f>IF(U338=3,W335+1,IF(U338=0,0,W335))</f>
        <v>0</v>
      </c>
      <c r="X339" s="95">
        <f>IF(U338=1,X335+1,X335)</f>
        <v>0</v>
      </c>
    </row>
    <row r="340" spans="1:24" ht="21" customHeight="1" thickBot="1">
      <c r="A340" s="6"/>
      <c r="B340" s="7"/>
      <c r="C340" s="7"/>
      <c r="D340" s="75"/>
      <c r="E340" s="17"/>
      <c r="F340" s="80"/>
      <c r="G340" s="105">
        <v>10000</v>
      </c>
      <c r="H340" s="67">
        <v>0.15</v>
      </c>
      <c r="I340" s="22">
        <f>E340+F340</f>
        <v>0</v>
      </c>
      <c r="J340" s="57">
        <f>I340-H340</f>
        <v>-0.15</v>
      </c>
      <c r="K340" s="57">
        <f>I340+H340</f>
        <v>0.15</v>
      </c>
      <c r="L340" s="53"/>
      <c r="M340" s="53"/>
      <c r="N340" s="8"/>
      <c r="O340" s="103" t="str">
        <f>IF(L340&lt;&gt;"",IF(M340="○",100,IF(M340="×",-100,"")),"")</f>
        <v/>
      </c>
      <c r="P340" s="54" t="str">
        <f>IF(M340="○","勝",IF(M340="×","敗",""))</f>
        <v/>
      </c>
      <c r="Q340" s="185"/>
      <c r="R340" s="186"/>
      <c r="S340" s="186"/>
      <c r="T340" s="187"/>
      <c r="U340" s="95"/>
      <c r="V340" s="95"/>
      <c r="W340" s="95"/>
      <c r="X340" s="95"/>
    </row>
    <row r="341" spans="1:24" ht="21" customHeight="1">
      <c r="A341" s="9" t="s">
        <v>112</v>
      </c>
      <c r="B341" s="28" t="s">
        <v>40</v>
      </c>
      <c r="C341" s="28" t="s">
        <v>37</v>
      </c>
      <c r="D341" s="61" t="s">
        <v>39</v>
      </c>
      <c r="E341" s="15" t="s">
        <v>41</v>
      </c>
      <c r="F341" s="61" t="s">
        <v>27</v>
      </c>
      <c r="G341" s="51" t="s">
        <v>28</v>
      </c>
      <c r="H341" s="64" t="s">
        <v>43</v>
      </c>
      <c r="I341" s="21" t="s">
        <v>20</v>
      </c>
      <c r="J341" s="31" t="s">
        <v>21</v>
      </c>
      <c r="K341" s="31" t="s">
        <v>22</v>
      </c>
      <c r="L341" s="32" t="s">
        <v>111</v>
      </c>
      <c r="M341" s="36" t="s">
        <v>46</v>
      </c>
      <c r="N341" s="33" t="s">
        <v>113</v>
      </c>
      <c r="O341" s="100" t="s">
        <v>12</v>
      </c>
      <c r="P341" s="34" t="s">
        <v>13</v>
      </c>
      <c r="U341" s="95"/>
      <c r="V341" s="95"/>
      <c r="W341" s="95"/>
      <c r="X341" s="95"/>
    </row>
    <row r="342" spans="1:24" ht="21" customHeight="1">
      <c r="A342" s="4"/>
      <c r="B342" s="3"/>
      <c r="C342" s="3"/>
      <c r="D342" s="135"/>
      <c r="E342" s="16"/>
      <c r="F342" s="79"/>
      <c r="G342" s="68">
        <v>10000</v>
      </c>
      <c r="H342" s="65">
        <v>0.15</v>
      </c>
      <c r="I342" s="19">
        <f>E342+F342</f>
        <v>0</v>
      </c>
      <c r="J342" s="2">
        <f>I342+H342</f>
        <v>0.15</v>
      </c>
      <c r="K342" s="2">
        <f>I342-H342</f>
        <v>-0.15</v>
      </c>
      <c r="L342" s="47"/>
      <c r="M342" s="47"/>
      <c r="N342" s="1"/>
      <c r="O342" s="101" t="str">
        <f>IF(L342&lt;&gt;"",IF(M342="○",100,IF(M342="×",-100,"")),"")</f>
        <v/>
      </c>
      <c r="P342" s="45" t="str">
        <f>IF(M342="○","勝",IF(M342="×","敗",""))</f>
        <v/>
      </c>
      <c r="U342" s="95">
        <f>IF(AND(V342="",W342="")=TRUE,0,IF(AND(V342="勝",W342="敗")=TRUE,1,IF(AND(W342="勝",V342="敗")=TRUE,1,IF(AND(V342="勝",W342="")=TRUE,2,IF(AND(W342="勝",V342="")=TRUE,2,IF(AND(V342="敗",W342="")=TRUE,3,IF(AND(W342="敗",V342="")=TRUE,3,0)))))))</f>
        <v>0</v>
      </c>
      <c r="V342" s="95" t="str">
        <f>IF(L342="","",P342)</f>
        <v/>
      </c>
      <c r="W342" s="95" t="str">
        <f>IF(L344="","",P344)</f>
        <v/>
      </c>
      <c r="X342" s="95"/>
    </row>
    <row r="343" spans="1:24" ht="21" customHeight="1">
      <c r="A343" s="5">
        <v>85</v>
      </c>
      <c r="B343" s="140"/>
      <c r="C343" s="141" t="str">
        <f>IF(B343="","",TEXT(B343,"(aaa)"))</f>
        <v/>
      </c>
      <c r="D343" s="62" t="s">
        <v>39</v>
      </c>
      <c r="E343" s="11" t="s">
        <v>42</v>
      </c>
      <c r="F343" s="70" t="s">
        <v>27</v>
      </c>
      <c r="G343" s="63" t="s">
        <v>28</v>
      </c>
      <c r="H343" s="66" t="s">
        <v>44</v>
      </c>
      <c r="I343" s="20" t="s">
        <v>19</v>
      </c>
      <c r="J343" s="76" t="s">
        <v>21</v>
      </c>
      <c r="K343" s="76" t="s">
        <v>22</v>
      </c>
      <c r="L343" s="35" t="s">
        <v>111</v>
      </c>
      <c r="M343" s="48"/>
      <c r="N343" s="1"/>
      <c r="O343" s="101" t="str">
        <f>IF(AND(O342="",O344="")=TRUE,"",V343/SUM(V343:X343)*100)</f>
        <v/>
      </c>
      <c r="P343" s="45" t="str">
        <f>IF(AND(L342="",L344="")=TRUE,"",V343&amp;"勝"&amp;W343&amp;"敗"&amp;X343&amp;"引")</f>
        <v/>
      </c>
      <c r="U343" s="95"/>
      <c r="V343" s="95">
        <f>IF(U342=2,V339+1,IF(U342=0,0,V339))</f>
        <v>0</v>
      </c>
      <c r="W343" s="95">
        <f>IF(U342=3,W339+1,IF(U342=0,0,W339))</f>
        <v>0</v>
      </c>
      <c r="X343" s="95">
        <f>IF(U342=1,X339+1,X339)</f>
        <v>0</v>
      </c>
    </row>
    <row r="344" spans="1:24" ht="21" customHeight="1" thickBot="1">
      <c r="A344" s="6"/>
      <c r="B344" s="7"/>
      <c r="C344" s="7"/>
      <c r="D344" s="75"/>
      <c r="E344" s="17"/>
      <c r="F344" s="80"/>
      <c r="G344" s="105">
        <v>10000</v>
      </c>
      <c r="H344" s="67">
        <v>0.15</v>
      </c>
      <c r="I344" s="22">
        <f>E344+F344</f>
        <v>0</v>
      </c>
      <c r="J344" s="57">
        <f>I344-H344</f>
        <v>-0.15</v>
      </c>
      <c r="K344" s="57">
        <f>I344+H344</f>
        <v>0.15</v>
      </c>
      <c r="L344" s="53"/>
      <c r="M344" s="53"/>
      <c r="N344" s="8"/>
      <c r="O344" s="103" t="str">
        <f>IF(L344&lt;&gt;"",IF(M344="○",100,IF(M344="×",-100,"")),"")</f>
        <v/>
      </c>
      <c r="P344" s="54" t="str">
        <f>IF(M344="○","勝",IF(M344="×","敗",""))</f>
        <v/>
      </c>
      <c r="Q344" s="185"/>
      <c r="R344" s="186"/>
      <c r="S344" s="186"/>
      <c r="T344" s="187"/>
      <c r="U344" s="95"/>
      <c r="V344" s="95"/>
      <c r="W344" s="95"/>
      <c r="X344" s="95"/>
    </row>
    <row r="345" spans="1:24" ht="21" customHeight="1"/>
    <row r="346" spans="1:24" ht="21" customHeight="1"/>
    <row r="347" spans="1:24" ht="21" customHeight="1"/>
    <row r="348" spans="1:24" ht="21" customHeight="1"/>
    <row r="349" spans="1:24" ht="21" customHeight="1"/>
    <row r="350" spans="1:24" ht="21" customHeight="1"/>
    <row r="351" spans="1:24" ht="21" customHeight="1"/>
    <row r="352" spans="1:24"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sheetData>
  <mergeCells count="20">
    <mergeCell ref="O1:P1"/>
    <mergeCell ref="L8:P8"/>
    <mergeCell ref="L4:O4"/>
    <mergeCell ref="L5:O5"/>
    <mergeCell ref="Q196:T196"/>
    <mergeCell ref="Q156:T156"/>
    <mergeCell ref="Q160:T160"/>
    <mergeCell ref="Q192:T192"/>
    <mergeCell ref="Q144:T144"/>
    <mergeCell ref="Q184:T184"/>
    <mergeCell ref="Q180:T180"/>
    <mergeCell ref="Q188:T188"/>
    <mergeCell ref="U3:X8"/>
    <mergeCell ref="AG10:AG11"/>
    <mergeCell ref="Q176:T176"/>
    <mergeCell ref="Q172:T172"/>
    <mergeCell ref="Q168:T168"/>
    <mergeCell ref="Q164:T164"/>
    <mergeCell ref="Q152:T152"/>
    <mergeCell ref="Q148:T148"/>
  </mergeCells>
  <phoneticPr fontId="2"/>
  <dataValidations count="1">
    <dataValidation type="list" allowBlank="1" showInputMessage="1" showErrorMessage="1" sqref="M10 M298 M300 M342 M338 M334 M330 M326 M322 M318 M314 M310 M306 M302 M294 M290 M286 M282 M278 M274 M270 M266 M262 M258 M254 M250 M246 M242 M238 M234 M230 M226 M222 M218 M214 M210 M344 M340 M336 M332 M328 M324 M320 M316 M312 M308 M304 M296 M292 M288 M284 M280 M276 M272 M268 M264 M260 M256 M252 M248 M244 M240 M236 M232 M228 M224 M220 M216 M212 M206 M208 M202 M204 M198 M200 M182 M184 M174 M176 M170 M172 M162 M164 M154 M152 M38 M108 M110 M112 M114 M118 M122 M126 M116 M120 M124 M128 M130 M134 M138 M132 M136 M144 M146 M142 M140 M84 M106 M102 M98 M94 M90 M86 M82 M78 M74 M70 M66 M62 M58 M54 M50 M46 M40 M104 M100 M96 M92 M88 M80 M76 M72 M68 M64 M60 M56 M52 M48 M36 M12 M14 M18 M22 M26 M28 M32 M30 M16 M20 M24 M34 M42 M44 M148 M150 M156 M158 M160 M166 M168 M178 M180 M186 M188 M190 M192 M194 M196">
      <formula1>$AG$12:$AG$14</formula1>
    </dataValidation>
  </dataValidations>
  <pageMargins left="0.59055118110236227" right="0.19685039370078741" top="0.31496062992125984" bottom="0.39370078740157483" header="0.27559055118110237" footer="0.19685039370078741"/>
  <pageSetup paperSize="9" scale="84" orientation="portrait"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sheetPr>
    <tabColor rgb="FFFFC000"/>
  </sheetPr>
  <dimension ref="A1:AF508"/>
  <sheetViews>
    <sheetView zoomScaleNormal="100" workbookViewId="0">
      <pane ySplit="1" topLeftCell="A597" activePane="bottomLeft" state="frozen"/>
      <selection pane="bottomLeft" activeCell="E517" sqref="E517"/>
    </sheetView>
  </sheetViews>
  <sheetFormatPr defaultRowHeight="13.5"/>
  <cols>
    <col min="1" max="1" width="4.125" customWidth="1"/>
    <col min="2" max="2" width="10.625" customWidth="1"/>
    <col min="3" max="3" width="7.25" customWidth="1"/>
    <col min="4" max="4" width="7.375" customWidth="1"/>
    <col min="5" max="5" width="15.625" customWidth="1"/>
    <col min="6" max="6" width="6.25" customWidth="1"/>
    <col min="7" max="7" width="12" customWidth="1"/>
    <col min="8" max="11" width="10.75" customWidth="1"/>
    <col min="12" max="12" width="4.5" style="46" customWidth="1"/>
    <col min="13" max="13" width="5.625" style="46" customWidth="1"/>
    <col min="14" max="15" width="9.625" customWidth="1"/>
    <col min="16" max="16" width="12.5" customWidth="1"/>
    <col min="21" max="24" width="9" style="96"/>
  </cols>
  <sheetData>
    <row r="1" spans="1:32" ht="42" customHeight="1">
      <c r="A1" s="81"/>
      <c r="B1" s="13"/>
      <c r="C1" s="13"/>
      <c r="D1" s="13"/>
      <c r="E1" s="13"/>
      <c r="F1" s="13"/>
      <c r="G1" s="13"/>
      <c r="H1" s="13"/>
      <c r="I1" s="13"/>
      <c r="O1" s="222" t="s">
        <v>7</v>
      </c>
      <c r="P1" s="222"/>
    </row>
    <row r="2" spans="1:32">
      <c r="A2" s="23"/>
      <c r="B2" s="13"/>
      <c r="C2" s="13"/>
      <c r="D2" s="13"/>
      <c r="E2" s="13"/>
      <c r="F2" s="13"/>
      <c r="G2" s="13"/>
      <c r="H2" s="13"/>
      <c r="I2" s="13"/>
      <c r="O2" s="12"/>
      <c r="P2" s="12"/>
    </row>
    <row r="3" spans="1:32">
      <c r="A3" s="10" t="s">
        <v>1</v>
      </c>
      <c r="W3" s="97"/>
    </row>
    <row r="4" spans="1:32">
      <c r="B4" t="s">
        <v>5</v>
      </c>
      <c r="L4" s="227"/>
      <c r="M4" s="227"/>
      <c r="N4" s="227"/>
      <c r="O4" s="227"/>
      <c r="U4" s="212"/>
      <c r="V4" s="213"/>
      <c r="W4" s="213"/>
      <c r="X4" s="213"/>
    </row>
    <row r="5" spans="1:32">
      <c r="B5" t="s">
        <v>6</v>
      </c>
      <c r="L5" s="227"/>
      <c r="M5" s="227"/>
      <c r="N5" s="227"/>
      <c r="O5" s="227"/>
      <c r="U5" s="213"/>
      <c r="V5" s="213"/>
      <c r="W5" s="213"/>
      <c r="X5" s="213"/>
    </row>
    <row r="6" spans="1:32">
      <c r="B6" t="s">
        <v>78</v>
      </c>
      <c r="U6" s="213"/>
      <c r="V6" s="213"/>
      <c r="W6" s="213"/>
      <c r="X6" s="213"/>
    </row>
    <row r="7" spans="1:32">
      <c r="U7" s="213"/>
      <c r="V7" s="213"/>
      <c r="W7" s="213"/>
      <c r="X7" s="213"/>
    </row>
    <row r="8" spans="1:32" ht="14.25" thickBot="1">
      <c r="B8" s="226" t="s">
        <v>4</v>
      </c>
      <c r="C8" s="226"/>
      <c r="D8" s="226"/>
      <c r="E8" s="226"/>
      <c r="F8" s="55"/>
      <c r="G8" s="55"/>
      <c r="H8" s="14" t="s">
        <v>17</v>
      </c>
      <c r="I8" s="14" t="s">
        <v>2</v>
      </c>
      <c r="J8" s="14" t="s">
        <v>9</v>
      </c>
      <c r="K8" s="14" t="s">
        <v>24</v>
      </c>
      <c r="L8" s="228" t="s">
        <v>29</v>
      </c>
      <c r="M8" s="228"/>
      <c r="N8" s="228"/>
      <c r="O8" s="228"/>
      <c r="P8" s="228"/>
      <c r="U8" s="213"/>
      <c r="V8" s="213"/>
      <c r="W8" s="213"/>
      <c r="X8" s="213"/>
    </row>
    <row r="9" spans="1:32" ht="21" customHeight="1">
      <c r="A9" s="26" t="s">
        <v>8</v>
      </c>
      <c r="B9" s="38" t="s">
        <v>33</v>
      </c>
      <c r="C9" s="38" t="s">
        <v>34</v>
      </c>
      <c r="D9" s="88" t="s">
        <v>26</v>
      </c>
      <c r="E9" s="25" t="s">
        <v>31</v>
      </c>
      <c r="F9" s="88" t="s">
        <v>27</v>
      </c>
      <c r="G9" s="86" t="s">
        <v>28</v>
      </c>
      <c r="H9" s="18" t="s">
        <v>10</v>
      </c>
      <c r="I9" s="41" t="s">
        <v>19</v>
      </c>
      <c r="J9" s="40" t="s">
        <v>21</v>
      </c>
      <c r="K9" s="40" t="s">
        <v>22</v>
      </c>
      <c r="L9" s="82" t="s">
        <v>14</v>
      </c>
      <c r="M9" s="36" t="s">
        <v>18</v>
      </c>
      <c r="N9" s="33" t="s">
        <v>16</v>
      </c>
      <c r="O9" s="33" t="s">
        <v>12</v>
      </c>
      <c r="P9" s="34" t="s">
        <v>13</v>
      </c>
      <c r="U9" s="95"/>
      <c r="V9" s="95" t="s">
        <v>35</v>
      </c>
      <c r="W9" s="95" t="s">
        <v>38</v>
      </c>
      <c r="X9" s="95" t="s">
        <v>36</v>
      </c>
    </row>
    <row r="10" spans="1:32" ht="21" customHeight="1">
      <c r="A10" s="4"/>
      <c r="B10" s="58"/>
      <c r="C10" s="58"/>
      <c r="D10" s="74">
        <v>0.625</v>
      </c>
      <c r="E10" s="16">
        <v>83.412999999999997</v>
      </c>
      <c r="F10" s="90">
        <v>0</v>
      </c>
      <c r="G10" s="42">
        <v>10000</v>
      </c>
      <c r="H10" s="30">
        <v>0.15</v>
      </c>
      <c r="I10" s="24">
        <f>E10+F10</f>
        <v>83.412999999999997</v>
      </c>
      <c r="J10" s="2">
        <f>I10-H10</f>
        <v>83.262999999999991</v>
      </c>
      <c r="K10" s="2">
        <f>I10+H12</f>
        <v>83.563000000000002</v>
      </c>
      <c r="L10" s="47">
        <v>1</v>
      </c>
      <c r="M10" s="47" t="s">
        <v>47</v>
      </c>
      <c r="N10" s="1">
        <v>-1510</v>
      </c>
      <c r="O10" s="1">
        <f>IF(L10&lt;&gt;"",IF(M10="○",100,IF(M10="×",-100,"")),"")</f>
        <v>-100</v>
      </c>
      <c r="P10" s="45" t="str">
        <f>IF(M10="○","勝",IF(M10="×","敗",""))</f>
        <v>敗</v>
      </c>
      <c r="Q10" s="106" t="s">
        <v>56</v>
      </c>
      <c r="U10" s="95"/>
      <c r="V10" s="95" t="str">
        <f>IF(L10="","",P10)</f>
        <v>敗</v>
      </c>
      <c r="W10" s="95" t="str">
        <f>IF(L12="","",P12)</f>
        <v/>
      </c>
      <c r="X10" s="95"/>
      <c r="AF10" s="214"/>
    </row>
    <row r="11" spans="1:32" ht="21" customHeight="1">
      <c r="A11" s="5">
        <v>1</v>
      </c>
      <c r="B11" s="59">
        <v>40480</v>
      </c>
      <c r="C11" s="60" t="str">
        <f>IF(B11="","",TEXT(B11,"(aaa)"))</f>
        <v>(金)</v>
      </c>
      <c r="D11" s="89" t="s">
        <v>26</v>
      </c>
      <c r="E11" s="27" t="s">
        <v>32</v>
      </c>
      <c r="F11" s="89"/>
      <c r="G11" s="87" t="s">
        <v>28</v>
      </c>
      <c r="H11" s="37" t="s">
        <v>11</v>
      </c>
      <c r="I11" s="83" t="s">
        <v>20</v>
      </c>
      <c r="J11" s="84" t="s">
        <v>21</v>
      </c>
      <c r="K11" s="84" t="s">
        <v>22</v>
      </c>
      <c r="L11" s="85" t="s">
        <v>14</v>
      </c>
      <c r="M11" s="48"/>
      <c r="N11" s="1">
        <v>-1510</v>
      </c>
      <c r="O11" s="94">
        <f>IF(AND(O10="",O12="")=TRUE,"",V11/SUM(V11:X11)*100)</f>
        <v>0</v>
      </c>
      <c r="P11" s="45" t="str">
        <f>IF(AND(L10="",L12="")=TRUE,"",V11&amp;"勝"&amp;W11&amp;"敗"&amp;X11&amp;"引")</f>
        <v>0勝1敗0引</v>
      </c>
      <c r="S11">
        <v>-1510</v>
      </c>
      <c r="U11" s="95"/>
      <c r="V11" s="95">
        <f>IF(X11=1,0,COUNTIF(V10:W10,"勝"))</f>
        <v>0</v>
      </c>
      <c r="W11" s="95">
        <f>IF(X11=1,0,COUNTIF(V10:W10,"敗"))</f>
        <v>1</v>
      </c>
      <c r="X11" s="95">
        <f>IF(AND(V10="勝",W10="敗")=TRUE,1,IF(AND(W10="勝",V10="敗")=TRUE,1,0))</f>
        <v>0</v>
      </c>
      <c r="AF11" s="225"/>
    </row>
    <row r="12" spans="1:32" ht="21" customHeight="1" thickBot="1">
      <c r="A12" s="6"/>
      <c r="B12" s="7"/>
      <c r="C12" s="7"/>
      <c r="D12" s="75">
        <v>0.73958333333333337</v>
      </c>
      <c r="E12" s="17">
        <v>83.176000000000002</v>
      </c>
      <c r="F12" s="71">
        <v>0</v>
      </c>
      <c r="G12" s="43">
        <v>10000</v>
      </c>
      <c r="H12" s="39">
        <v>0.15</v>
      </c>
      <c r="I12" s="24">
        <f>E12+F12</f>
        <v>83.176000000000002</v>
      </c>
      <c r="J12" s="2">
        <f>I12+H10</f>
        <v>83.326000000000008</v>
      </c>
      <c r="K12" s="2">
        <f>I12-H12</f>
        <v>83.025999999999996</v>
      </c>
      <c r="L12" s="53"/>
      <c r="M12" s="48"/>
      <c r="N12" s="1" t="str">
        <f>IF(M12="○",H12*G12,IF(M12="×",-H12*G12,""))</f>
        <v/>
      </c>
      <c r="O12" s="8" t="str">
        <f>IF(L12&lt;&gt;"",IF(M12="○",100,IF(M12="×",-100,"")),"")</f>
        <v/>
      </c>
      <c r="P12" s="45" t="str">
        <f>IF(M12="○","勝",IF(M12="×","敗",""))</f>
        <v/>
      </c>
      <c r="U12" s="95"/>
      <c r="V12" s="95"/>
      <c r="W12" s="95"/>
      <c r="X12" s="95"/>
      <c r="AF12" s="95"/>
    </row>
    <row r="13" spans="1:32" ht="21" customHeight="1">
      <c r="A13" s="26" t="s">
        <v>0</v>
      </c>
      <c r="B13" s="38" t="s">
        <v>33</v>
      </c>
      <c r="C13" s="38" t="s">
        <v>34</v>
      </c>
      <c r="D13" s="88" t="s">
        <v>26</v>
      </c>
      <c r="E13" s="25" t="s">
        <v>31</v>
      </c>
      <c r="F13" s="88" t="s">
        <v>27</v>
      </c>
      <c r="G13" s="86" t="s">
        <v>28</v>
      </c>
      <c r="H13" s="18" t="s">
        <v>10</v>
      </c>
      <c r="I13" s="41" t="s">
        <v>19</v>
      </c>
      <c r="J13" s="40" t="s">
        <v>21</v>
      </c>
      <c r="K13" s="40" t="s">
        <v>22</v>
      </c>
      <c r="L13" s="82" t="s">
        <v>14</v>
      </c>
      <c r="M13" s="36" t="s">
        <v>15</v>
      </c>
      <c r="N13" s="33" t="s">
        <v>16</v>
      </c>
      <c r="O13" s="33" t="s">
        <v>12</v>
      </c>
      <c r="P13" s="34" t="s">
        <v>13</v>
      </c>
      <c r="U13" s="95"/>
      <c r="V13" s="95"/>
      <c r="W13" s="95"/>
      <c r="X13" s="95"/>
      <c r="AF13" s="95" t="s">
        <v>48</v>
      </c>
    </row>
    <row r="14" spans="1:32" ht="21" customHeight="1">
      <c r="A14" s="4"/>
      <c r="B14" s="58"/>
      <c r="C14" s="58"/>
      <c r="D14" s="74">
        <v>0.625</v>
      </c>
      <c r="E14" s="16">
        <v>83.855999999999995</v>
      </c>
      <c r="F14" s="90">
        <v>1E-3</v>
      </c>
      <c r="G14" s="42">
        <v>10000</v>
      </c>
      <c r="H14" s="30">
        <v>0.08</v>
      </c>
      <c r="I14" s="24">
        <f>E14+F14</f>
        <v>83.856999999999999</v>
      </c>
      <c r="J14" s="2">
        <f>I14-H14</f>
        <v>83.777000000000001</v>
      </c>
      <c r="K14" s="2">
        <f>I14+H16</f>
        <v>83.956999999999994</v>
      </c>
      <c r="L14" s="47"/>
      <c r="M14" s="47"/>
      <c r="N14" s="1" t="str">
        <f>IF(M14="○",H14*G14,IF(M14="×",-H14*G14,""))</f>
        <v/>
      </c>
      <c r="O14" s="1" t="str">
        <f>IF(L14&lt;&gt;"",IF(M14="○",100,IF(M14="×",-100,"")),"")</f>
        <v/>
      </c>
      <c r="P14" s="45" t="str">
        <f>IF(M14="○","勝",IF(M14="×","敗",""))</f>
        <v/>
      </c>
      <c r="U14" s="95">
        <f>IF(AND(V14="",W14="")=TRUE,0,IF(AND(V14="勝",W14="敗")=TRUE,1,IF(AND(W14="勝",V14="敗")=TRUE,1,IF(AND(V14="勝",W14="")=TRUE,2,IF(AND(W14="勝",V14="")=TRUE,2,IF(AND(V14="敗",W14="")=TRUE,3,IF(AND(W14="敗",V14="")=TRUE,3,0)))))))</f>
        <v>2</v>
      </c>
      <c r="V14" s="95" t="str">
        <f>IF(L14="","",P14)</f>
        <v/>
      </c>
      <c r="W14" s="95" t="str">
        <f>IF(L16="","",P16)</f>
        <v>勝</v>
      </c>
      <c r="X14" s="95"/>
      <c r="AF14" s="95" t="s">
        <v>49</v>
      </c>
    </row>
    <row r="15" spans="1:32" ht="21" customHeight="1">
      <c r="A15" s="5">
        <f>A11+1</f>
        <v>2</v>
      </c>
      <c r="B15" s="59">
        <v>40456</v>
      </c>
      <c r="C15" s="60" t="str">
        <f>IF(B15="","",TEXT(B15,"(aaa)"))</f>
        <v>(火)</v>
      </c>
      <c r="D15" s="89" t="s">
        <v>26</v>
      </c>
      <c r="E15" s="27" t="s">
        <v>32</v>
      </c>
      <c r="F15" s="89"/>
      <c r="G15" s="87" t="s">
        <v>28</v>
      </c>
      <c r="H15" s="37" t="s">
        <v>11</v>
      </c>
      <c r="I15" s="83" t="s">
        <v>20</v>
      </c>
      <c r="J15" s="84" t="s">
        <v>21</v>
      </c>
      <c r="K15" s="84" t="s">
        <v>22</v>
      </c>
      <c r="L15" s="85" t="s">
        <v>14</v>
      </c>
      <c r="M15" s="48"/>
      <c r="N15" s="1">
        <f>IF(N16="",N14,IF(N14="",N16,N14+N16))</f>
        <v>800</v>
      </c>
      <c r="O15" s="94">
        <f>IF(AND(O14="",O16="")=TRUE,"",V15/SUM(V15:X15)*100)</f>
        <v>50</v>
      </c>
      <c r="P15" s="45" t="str">
        <f>IF(AND(L14="",L16="")=TRUE,"",V15&amp;"勝"&amp;W15&amp;"敗"&amp;X15&amp;"引")</f>
        <v>1勝1敗0引</v>
      </c>
      <c r="S15">
        <v>800</v>
      </c>
      <c r="U15" s="95"/>
      <c r="V15" s="95">
        <f>IF(U14=2,V11+1,IF(U14=0,0,V11))</f>
        <v>1</v>
      </c>
      <c r="W15" s="95">
        <f>IF(U14=3,W11+1,IF(U14=0,0,W11))</f>
        <v>1</v>
      </c>
      <c r="X15" s="95">
        <f>IF(U14=1,X11+1,X11)</f>
        <v>0</v>
      </c>
    </row>
    <row r="16" spans="1:32" ht="21" customHeight="1" thickBot="1">
      <c r="A16" s="6"/>
      <c r="B16" s="7"/>
      <c r="C16" s="7"/>
      <c r="D16" s="75">
        <v>0.71527777777777779</v>
      </c>
      <c r="E16" s="17">
        <v>83.238</v>
      </c>
      <c r="F16" s="91" t="s">
        <v>58</v>
      </c>
      <c r="G16" s="43">
        <v>10000</v>
      </c>
      <c r="H16" s="92">
        <v>0.1</v>
      </c>
      <c r="I16" s="56">
        <f>E16+F16</f>
        <v>83.236999999999995</v>
      </c>
      <c r="J16" s="57">
        <f>I16+H14</f>
        <v>83.316999999999993</v>
      </c>
      <c r="K16" s="57">
        <f>I16-H16</f>
        <v>83.137</v>
      </c>
      <c r="L16" s="53">
        <v>1</v>
      </c>
      <c r="M16" s="48" t="s">
        <v>45</v>
      </c>
      <c r="N16" s="8">
        <v>800</v>
      </c>
      <c r="O16" s="8">
        <f>IF(L16&lt;&gt;"",IF(M16="○",100,IF(M16="×",-100,"")),"")</f>
        <v>100</v>
      </c>
      <c r="P16" s="54" t="str">
        <f>IF(M16="○","勝",IF(M16="×","敗",""))</f>
        <v>勝</v>
      </c>
      <c r="U16" s="95"/>
      <c r="V16" s="95"/>
      <c r="W16" s="95"/>
      <c r="X16" s="95"/>
    </row>
    <row r="17" spans="1:24" ht="21" customHeight="1">
      <c r="A17" s="26" t="s">
        <v>0</v>
      </c>
      <c r="B17" s="38" t="s">
        <v>33</v>
      </c>
      <c r="C17" s="38" t="s">
        <v>34</v>
      </c>
      <c r="D17" s="88" t="s">
        <v>26</v>
      </c>
      <c r="E17" s="25" t="s">
        <v>31</v>
      </c>
      <c r="F17" s="88" t="s">
        <v>27</v>
      </c>
      <c r="G17" s="86" t="s">
        <v>28</v>
      </c>
      <c r="H17" s="18" t="s">
        <v>10</v>
      </c>
      <c r="I17" s="41" t="s">
        <v>19</v>
      </c>
      <c r="J17" s="40" t="s">
        <v>21</v>
      </c>
      <c r="K17" s="40" t="s">
        <v>22</v>
      </c>
      <c r="L17" s="82" t="s">
        <v>14</v>
      </c>
      <c r="M17" s="36" t="s">
        <v>15</v>
      </c>
      <c r="N17" s="33" t="s">
        <v>16</v>
      </c>
      <c r="O17" s="33" t="s">
        <v>12</v>
      </c>
      <c r="P17" s="34" t="s">
        <v>13</v>
      </c>
      <c r="U17" s="95"/>
      <c r="V17" s="95"/>
      <c r="W17" s="95"/>
      <c r="X17" s="95"/>
    </row>
    <row r="18" spans="1:24" ht="21" customHeight="1">
      <c r="A18" s="4"/>
      <c r="B18" s="58"/>
      <c r="C18" s="58"/>
      <c r="D18" s="74">
        <v>0.63194444444444442</v>
      </c>
      <c r="E18" s="16">
        <v>83.192999999999998</v>
      </c>
      <c r="F18" s="90">
        <v>1E-3</v>
      </c>
      <c r="G18" s="42">
        <v>10000</v>
      </c>
      <c r="H18" s="30">
        <v>0.08</v>
      </c>
      <c r="I18" s="24">
        <f>E18+F18</f>
        <v>83.194000000000003</v>
      </c>
      <c r="J18" s="2">
        <f>I18-H18</f>
        <v>83.114000000000004</v>
      </c>
      <c r="K18" s="2">
        <f>I18+H20</f>
        <v>83.293999999999997</v>
      </c>
      <c r="L18" s="47"/>
      <c r="M18" s="47"/>
      <c r="N18" s="1" t="str">
        <f>IF(M18="○",H18*G18,IF(M18="×",-H18*G18,""))</f>
        <v/>
      </c>
      <c r="O18" s="1" t="str">
        <f>IF(L18&lt;&gt;"",IF(M18="○",100,IF(M18="×",-100,"")),"")</f>
        <v/>
      </c>
      <c r="P18" s="45" t="str">
        <f>IF(M18="○","勝",IF(M18="×","敗",""))</f>
        <v/>
      </c>
      <c r="U18" s="95">
        <f>IF(AND(V18="",W18="")=TRUE,0,IF(AND(V18="勝",W18="敗")=TRUE,1,IF(AND(W18="勝",V18="敗")=TRUE,1,IF(AND(V18="勝",W18="")=TRUE,2,IF(AND(W18="勝",V18="")=TRUE,2,IF(AND(V18="敗",W18="")=TRUE,3,IF(AND(W18="敗",V18="")=TRUE,3,0)))))))</f>
        <v>2</v>
      </c>
      <c r="V18" s="95" t="str">
        <f>IF(L18="","",P18)</f>
        <v/>
      </c>
      <c r="W18" s="95" t="str">
        <f>IF(L20="","",P20)</f>
        <v>勝</v>
      </c>
      <c r="X18" s="95"/>
    </row>
    <row r="19" spans="1:24" ht="21" customHeight="1">
      <c r="A19" s="5">
        <f>A15+1</f>
        <v>3</v>
      </c>
      <c r="B19" s="59">
        <v>40457</v>
      </c>
      <c r="C19" s="60" t="str">
        <f>IF(B19="","",TEXT(B19,"(aaa)"))</f>
        <v>(水)</v>
      </c>
      <c r="D19" s="89" t="s">
        <v>26</v>
      </c>
      <c r="E19" s="27" t="s">
        <v>32</v>
      </c>
      <c r="F19" s="89"/>
      <c r="G19" s="87" t="s">
        <v>28</v>
      </c>
      <c r="H19" s="37" t="s">
        <v>11</v>
      </c>
      <c r="I19" s="83" t="s">
        <v>20</v>
      </c>
      <c r="J19" s="84" t="s">
        <v>21</v>
      </c>
      <c r="K19" s="84" t="s">
        <v>22</v>
      </c>
      <c r="L19" s="85" t="s">
        <v>14</v>
      </c>
      <c r="M19" s="48"/>
      <c r="N19" s="1">
        <v>800</v>
      </c>
      <c r="O19" s="94">
        <f>IF(AND(O18="",O20="")=TRUE,"",V19/SUM(V19:X19)*100)</f>
        <v>66.666666666666657</v>
      </c>
      <c r="P19" s="45" t="str">
        <f>IF(AND(L18="",L20="")=TRUE,"",V19&amp;"勝"&amp;W19&amp;"敗"&amp;X19&amp;"引")</f>
        <v>2勝1敗0引</v>
      </c>
      <c r="S19">
        <v>800</v>
      </c>
      <c r="U19" s="95"/>
      <c r="V19" s="95">
        <f>IF(U18=2,V15+1,IF(U18=0,0,V15))</f>
        <v>2</v>
      </c>
      <c r="W19" s="95">
        <f>IF(U18=3,W15+1,IF(U18=0,0,W15))</f>
        <v>1</v>
      </c>
      <c r="X19" s="95">
        <f>IF(U18=1,X15+1,X15)</f>
        <v>0</v>
      </c>
    </row>
    <row r="20" spans="1:24" ht="21" customHeight="1" thickBot="1">
      <c r="A20" s="6"/>
      <c r="B20" s="7"/>
      <c r="C20" s="7"/>
      <c r="D20" s="75">
        <v>0.77430555555555547</v>
      </c>
      <c r="E20" s="17">
        <v>82.965000000000003</v>
      </c>
      <c r="F20" s="91" t="s">
        <v>57</v>
      </c>
      <c r="G20" s="43">
        <v>10000</v>
      </c>
      <c r="H20" s="92">
        <v>0.1</v>
      </c>
      <c r="I20" s="56">
        <f>E20+F20</f>
        <v>82.963999999999999</v>
      </c>
      <c r="J20" s="57">
        <f>I20+H18</f>
        <v>83.043999999999997</v>
      </c>
      <c r="K20" s="57">
        <f>I20-H20</f>
        <v>82.864000000000004</v>
      </c>
      <c r="L20" s="53">
        <v>1</v>
      </c>
      <c r="M20" s="48" t="s">
        <v>45</v>
      </c>
      <c r="N20" s="8">
        <v>800</v>
      </c>
      <c r="O20" s="8">
        <f>IF(L20&lt;&gt;"",IF(M20="○",100,IF(M20="×",-100,"")),"")</f>
        <v>100</v>
      </c>
      <c r="P20" s="54" t="str">
        <f>IF(M20="○","勝",IF(M20="×","敗",""))</f>
        <v>勝</v>
      </c>
      <c r="U20" s="95"/>
      <c r="V20" s="95"/>
      <c r="W20" s="95"/>
      <c r="X20" s="95"/>
    </row>
    <row r="21" spans="1:24" ht="21" customHeight="1">
      <c r="A21" s="26" t="s">
        <v>0</v>
      </c>
      <c r="B21" s="38" t="s">
        <v>33</v>
      </c>
      <c r="C21" s="38" t="s">
        <v>34</v>
      </c>
      <c r="D21" s="88" t="s">
        <v>26</v>
      </c>
      <c r="E21" s="25" t="s">
        <v>31</v>
      </c>
      <c r="F21" s="88" t="s">
        <v>27</v>
      </c>
      <c r="G21" s="86" t="s">
        <v>28</v>
      </c>
      <c r="H21" s="18" t="s">
        <v>10</v>
      </c>
      <c r="I21" s="41" t="s">
        <v>19</v>
      </c>
      <c r="J21" s="40" t="s">
        <v>21</v>
      </c>
      <c r="K21" s="40" t="s">
        <v>22</v>
      </c>
      <c r="L21" s="82" t="s">
        <v>14</v>
      </c>
      <c r="M21" s="36" t="s">
        <v>15</v>
      </c>
      <c r="N21" s="33" t="s">
        <v>16</v>
      </c>
      <c r="O21" s="33" t="s">
        <v>12</v>
      </c>
      <c r="P21" s="34" t="s">
        <v>13</v>
      </c>
      <c r="U21" s="95"/>
      <c r="V21" s="95"/>
      <c r="W21" s="95"/>
      <c r="X21" s="95"/>
    </row>
    <row r="22" spans="1:24" ht="21" customHeight="1">
      <c r="A22" s="4"/>
      <c r="B22" s="58"/>
      <c r="C22" s="58"/>
      <c r="D22" s="74">
        <v>0.625</v>
      </c>
      <c r="E22" s="16">
        <v>82.869</v>
      </c>
      <c r="F22" s="90">
        <v>1E-3</v>
      </c>
      <c r="G22" s="42">
        <v>10000</v>
      </c>
      <c r="H22" s="30">
        <v>0.08</v>
      </c>
      <c r="I22" s="24">
        <f>E22+F22</f>
        <v>82.87</v>
      </c>
      <c r="J22" s="2">
        <f>I22-H22</f>
        <v>82.79</v>
      </c>
      <c r="K22" s="2">
        <f>I22+H24</f>
        <v>82.97</v>
      </c>
      <c r="L22" s="47">
        <v>1</v>
      </c>
      <c r="M22" s="47" t="s">
        <v>47</v>
      </c>
      <c r="N22" s="1">
        <v>-1000</v>
      </c>
      <c r="O22" s="1">
        <f>IF(L22&lt;&gt;"",IF(M22="○",100,IF(M22="×",-100,"")),"")</f>
        <v>-100</v>
      </c>
      <c r="P22" s="45" t="str">
        <f>IF(M22="○","勝",IF(M22="×","敗",""))</f>
        <v>敗</v>
      </c>
      <c r="S22">
        <v>-1000</v>
      </c>
      <c r="U22" s="95">
        <f>IF(AND(V22="",W22="")=TRUE,0,IF(AND(V22="勝",W22="敗")=TRUE,1,IF(AND(W22="勝",V22="敗")=TRUE,1,IF(AND(V22="勝",W22="")=TRUE,2,IF(AND(W22="勝",V22="")=TRUE,2,IF(AND(V22="敗",W22="")=TRUE,3,IF(AND(W22="敗",V22="")=TRUE,3,0)))))))</f>
        <v>3</v>
      </c>
      <c r="V22" s="95" t="str">
        <f>IF(L22="","",P22)</f>
        <v>敗</v>
      </c>
      <c r="W22" s="95" t="str">
        <f>IF(L24="","",P24)</f>
        <v/>
      </c>
      <c r="X22" s="95"/>
    </row>
    <row r="23" spans="1:24" ht="21" customHeight="1">
      <c r="A23" s="5">
        <f>A19+1</f>
        <v>4</v>
      </c>
      <c r="B23" s="59">
        <v>40458</v>
      </c>
      <c r="C23" s="60" t="str">
        <f>IF(B23="","",TEXT(B23,"(aaa)"))</f>
        <v>(木)</v>
      </c>
      <c r="D23" s="89" t="s">
        <v>26</v>
      </c>
      <c r="E23" s="27" t="s">
        <v>32</v>
      </c>
      <c r="F23" s="89"/>
      <c r="G23" s="87" t="s">
        <v>28</v>
      </c>
      <c r="H23" s="37" t="s">
        <v>11</v>
      </c>
      <c r="I23" s="83" t="s">
        <v>20</v>
      </c>
      <c r="J23" s="84" t="s">
        <v>21</v>
      </c>
      <c r="K23" s="84" t="s">
        <v>22</v>
      </c>
      <c r="L23" s="85" t="s">
        <v>14</v>
      </c>
      <c r="M23" s="48"/>
      <c r="N23" s="1">
        <f>IF(N24="",N22,IF(N22="",N24,N22+N24))</f>
        <v>-1000</v>
      </c>
      <c r="O23" s="94">
        <f>IF(AND(O22="",O24="")=TRUE,"",V23/SUM(V23:X23)*100)</f>
        <v>50</v>
      </c>
      <c r="P23" s="45" t="str">
        <f>IF(AND(L22="",L24="")=TRUE,"",V23&amp;"勝"&amp;W23&amp;"敗"&amp;X23&amp;"引")</f>
        <v>2勝2敗0引</v>
      </c>
      <c r="U23" s="95"/>
      <c r="V23" s="95">
        <f>IF(U22=2,V19+1,IF(U22=0,0,V19))</f>
        <v>2</v>
      </c>
      <c r="W23" s="95">
        <f>IF(U22=3,W19+1,IF(U22=0,0,W19))</f>
        <v>2</v>
      </c>
      <c r="X23" s="95">
        <f>IF(U22=1,X19+1,X19)</f>
        <v>0</v>
      </c>
    </row>
    <row r="24" spans="1:24" ht="21" customHeight="1" thickBot="1">
      <c r="A24" s="6"/>
      <c r="B24" s="7"/>
      <c r="C24" s="7"/>
      <c r="D24" s="75">
        <v>0.70138888888888884</v>
      </c>
      <c r="E24" s="17">
        <v>82.244</v>
      </c>
      <c r="F24" s="91" t="s">
        <v>58</v>
      </c>
      <c r="G24" s="43">
        <v>10000</v>
      </c>
      <c r="H24" s="92">
        <v>0.1</v>
      </c>
      <c r="I24" s="56">
        <f>E24+F24</f>
        <v>82.242999999999995</v>
      </c>
      <c r="J24" s="57">
        <f>I24+H22</f>
        <v>82.322999999999993</v>
      </c>
      <c r="K24" s="57">
        <f>I24-H24</f>
        <v>82.143000000000001</v>
      </c>
      <c r="L24" s="53"/>
      <c r="M24" s="48"/>
      <c r="N24" s="8" t="str">
        <f>IF(M24="○",H24*G24,IF(M24="×",-H24*G24,""))</f>
        <v/>
      </c>
      <c r="O24" s="8" t="str">
        <f>IF(L24&lt;&gt;"",IF(M24="○",100,IF(M24="×",-100,"")),"")</f>
        <v/>
      </c>
      <c r="P24" s="54" t="str">
        <f>IF(M24="○","勝",IF(M24="×","敗",""))</f>
        <v/>
      </c>
      <c r="U24" s="95"/>
      <c r="V24" s="95"/>
      <c r="W24" s="95"/>
      <c r="X24" s="95"/>
    </row>
    <row r="25" spans="1:24" ht="21" customHeight="1">
      <c r="A25" s="26" t="s">
        <v>0</v>
      </c>
      <c r="B25" s="38" t="s">
        <v>33</v>
      </c>
      <c r="C25" s="38" t="s">
        <v>34</v>
      </c>
      <c r="D25" s="88" t="s">
        <v>26</v>
      </c>
      <c r="E25" s="25" t="s">
        <v>31</v>
      </c>
      <c r="F25" s="88" t="s">
        <v>27</v>
      </c>
      <c r="G25" s="86" t="s">
        <v>28</v>
      </c>
      <c r="H25" s="18" t="s">
        <v>10</v>
      </c>
      <c r="I25" s="41" t="s">
        <v>19</v>
      </c>
      <c r="J25" s="40" t="s">
        <v>21</v>
      </c>
      <c r="K25" s="40" t="s">
        <v>22</v>
      </c>
      <c r="L25" s="82" t="s">
        <v>14</v>
      </c>
      <c r="M25" s="36" t="s">
        <v>15</v>
      </c>
      <c r="N25" s="33" t="s">
        <v>16</v>
      </c>
      <c r="O25" s="33" t="s">
        <v>12</v>
      </c>
      <c r="P25" s="34" t="s">
        <v>13</v>
      </c>
      <c r="U25" s="95"/>
      <c r="V25" s="95"/>
      <c r="W25" s="95"/>
      <c r="X25" s="95"/>
    </row>
    <row r="26" spans="1:24" ht="21" customHeight="1">
      <c r="A26" s="4"/>
      <c r="B26" s="58"/>
      <c r="C26" s="58"/>
      <c r="D26" s="74">
        <v>0.75</v>
      </c>
      <c r="E26" s="16">
        <v>82.117000000000004</v>
      </c>
      <c r="F26" s="90">
        <v>1E-3</v>
      </c>
      <c r="G26" s="42">
        <v>10000</v>
      </c>
      <c r="H26" s="30">
        <v>0.08</v>
      </c>
      <c r="I26" s="24">
        <f>E26+F26</f>
        <v>82.118000000000009</v>
      </c>
      <c r="J26" s="2">
        <f>I26-H26</f>
        <v>82.038000000000011</v>
      </c>
      <c r="K26" s="2">
        <f>I26+H28</f>
        <v>82.218000000000004</v>
      </c>
      <c r="L26" s="47">
        <v>1</v>
      </c>
      <c r="M26" s="47" t="s">
        <v>45</v>
      </c>
      <c r="N26" s="1">
        <f>IF(M26="○",H26*G26,IF(M26="×",-H26*G26,""))</f>
        <v>800</v>
      </c>
      <c r="O26" s="1">
        <f>IF(L26&lt;&gt;"",IF(M26="○",100,IF(M26="×",-100,"")),"")</f>
        <v>100</v>
      </c>
      <c r="P26" s="45" t="str">
        <f>IF(M26="○","勝",IF(M26="×","敗",""))</f>
        <v>勝</v>
      </c>
      <c r="S26">
        <v>800</v>
      </c>
      <c r="U26" s="95">
        <f>IF(AND(V26="",W26="")=TRUE,0,IF(AND(V26="勝",W26="敗")=TRUE,1,IF(AND(W26="勝",V26="敗")=TRUE,1,IF(AND(V26="勝",W26="")=TRUE,2,IF(AND(W26="勝",V26="")=TRUE,2,IF(AND(V26="敗",W26="")=TRUE,3,IF(AND(W26="敗",V26="")=TRUE,3,0)))))))</f>
        <v>2</v>
      </c>
      <c r="V26" s="95" t="str">
        <f>IF(L26="","",P26)</f>
        <v>勝</v>
      </c>
      <c r="W26" s="95" t="str">
        <f>IF(L28="","",P28)</f>
        <v/>
      </c>
      <c r="X26" s="95"/>
    </row>
    <row r="27" spans="1:24" ht="21" customHeight="1">
      <c r="A27" s="5">
        <f>A23+1</f>
        <v>5</v>
      </c>
      <c r="B27" s="59">
        <v>40463</v>
      </c>
      <c r="C27" s="60" t="str">
        <f>IF(B27="","",TEXT(B27,"(aaa)"))</f>
        <v>(火)</v>
      </c>
      <c r="D27" s="89" t="s">
        <v>26</v>
      </c>
      <c r="E27" s="27" t="s">
        <v>32</v>
      </c>
      <c r="F27" s="89"/>
      <c r="G27" s="87" t="s">
        <v>28</v>
      </c>
      <c r="H27" s="37" t="s">
        <v>11</v>
      </c>
      <c r="I27" s="83" t="s">
        <v>20</v>
      </c>
      <c r="J27" s="84" t="s">
        <v>21</v>
      </c>
      <c r="K27" s="84" t="s">
        <v>22</v>
      </c>
      <c r="L27" s="85" t="s">
        <v>14</v>
      </c>
      <c r="M27" s="48"/>
      <c r="N27" s="1">
        <f>IF(N28="",N26,IF(N26="",N28,N26+N28))</f>
        <v>800</v>
      </c>
      <c r="O27" s="94">
        <f>IF(AND(O26="",O28="")=TRUE,"",V27/SUM(V27:X27)*100)</f>
        <v>60</v>
      </c>
      <c r="P27" s="45" t="str">
        <f>IF(AND(L26="",L28="")=TRUE,"",V27&amp;"勝"&amp;W27&amp;"敗"&amp;X27&amp;"引")</f>
        <v>3勝2敗0引</v>
      </c>
      <c r="U27" s="95"/>
      <c r="V27" s="95">
        <f>IF(U26=2,V23+1,IF(U26=0,0,V23))</f>
        <v>3</v>
      </c>
      <c r="W27" s="95">
        <f>IF(U26=3,W23+1,IF(U26=0,0,W23))</f>
        <v>2</v>
      </c>
      <c r="X27" s="95">
        <f>IF(U26=1,X23+1,X23)</f>
        <v>0</v>
      </c>
    </row>
    <row r="28" spans="1:24" ht="21" customHeight="1" thickBot="1">
      <c r="A28" s="6"/>
      <c r="B28" s="7"/>
      <c r="C28" s="7"/>
      <c r="D28" s="75">
        <v>0.625</v>
      </c>
      <c r="E28" s="17">
        <v>81.819999999999993</v>
      </c>
      <c r="F28" s="91" t="s">
        <v>57</v>
      </c>
      <c r="G28" s="43">
        <v>10000</v>
      </c>
      <c r="H28" s="92">
        <v>0.1</v>
      </c>
      <c r="I28" s="56">
        <f>E28+F28</f>
        <v>81.818999999999988</v>
      </c>
      <c r="J28" s="57">
        <f>I28+H26</f>
        <v>81.898999999999987</v>
      </c>
      <c r="K28" s="57">
        <f>I28-H28</f>
        <v>81.718999999999994</v>
      </c>
      <c r="L28" s="53"/>
      <c r="M28" s="48"/>
      <c r="N28" s="8" t="str">
        <f>IF(M28="○",H28*G28,IF(M28="×",-H28*G28,""))</f>
        <v/>
      </c>
      <c r="O28" s="8" t="str">
        <f>IF(L28&lt;&gt;"",IF(M28="○",100,IF(M28="×",-100,"")),"")</f>
        <v/>
      </c>
      <c r="P28" s="54" t="str">
        <f>IF(M28="○","勝",IF(M28="×","敗",""))</f>
        <v/>
      </c>
      <c r="U28" s="95"/>
      <c r="V28" s="95"/>
      <c r="W28" s="95"/>
      <c r="X28" s="95"/>
    </row>
    <row r="29" spans="1:24" ht="21" customHeight="1">
      <c r="A29" s="26" t="s">
        <v>0</v>
      </c>
      <c r="B29" s="38" t="s">
        <v>33</v>
      </c>
      <c r="C29" s="38" t="s">
        <v>34</v>
      </c>
      <c r="D29" s="88" t="s">
        <v>26</v>
      </c>
      <c r="E29" s="25" t="s">
        <v>31</v>
      </c>
      <c r="F29" s="88" t="s">
        <v>27</v>
      </c>
      <c r="G29" s="86" t="s">
        <v>28</v>
      </c>
      <c r="H29" s="18" t="s">
        <v>10</v>
      </c>
      <c r="I29" s="41" t="s">
        <v>19</v>
      </c>
      <c r="J29" s="40" t="s">
        <v>21</v>
      </c>
      <c r="K29" s="40" t="s">
        <v>22</v>
      </c>
      <c r="L29" s="82" t="s">
        <v>14</v>
      </c>
      <c r="M29" s="36" t="s">
        <v>15</v>
      </c>
      <c r="N29" s="33" t="s">
        <v>16</v>
      </c>
      <c r="O29" s="33" t="s">
        <v>12</v>
      </c>
      <c r="P29" s="34" t="s">
        <v>13</v>
      </c>
      <c r="U29" s="95"/>
      <c r="V29" s="95"/>
      <c r="W29" s="95"/>
      <c r="X29" s="95"/>
    </row>
    <row r="30" spans="1:24" ht="21" customHeight="1">
      <c r="A30" s="4"/>
      <c r="B30" s="58"/>
      <c r="C30" s="58"/>
      <c r="D30" s="74">
        <v>0.71527777777777779</v>
      </c>
      <c r="E30" s="16">
        <v>81.956000000000003</v>
      </c>
      <c r="F30" s="90">
        <v>3.0000000000000001E-3</v>
      </c>
      <c r="G30" s="42">
        <v>10000</v>
      </c>
      <c r="H30" s="30">
        <v>0.08</v>
      </c>
      <c r="I30" s="24">
        <f>E30+F30</f>
        <v>81.959000000000003</v>
      </c>
      <c r="J30" s="2">
        <f>I30-H30</f>
        <v>81.879000000000005</v>
      </c>
      <c r="K30" s="2">
        <f>I30+H32</f>
        <v>82.058999999999997</v>
      </c>
      <c r="L30" s="47">
        <v>1</v>
      </c>
      <c r="M30" s="47" t="s">
        <v>45</v>
      </c>
      <c r="N30" s="1">
        <f>IF(M30="○",H30*G30,IF(M30="×",-H30*G30,""))</f>
        <v>800</v>
      </c>
      <c r="O30" s="1">
        <f>IF(L30&lt;&gt;"",IF(M30="○",100,IF(M30="×",-100,"")),"")</f>
        <v>100</v>
      </c>
      <c r="P30" s="45" t="str">
        <f>IF(M30="○","勝",IF(M30="×","敗",""))</f>
        <v>勝</v>
      </c>
      <c r="U30" s="95">
        <f>IF(AND(V30="",W30="")=TRUE,0,IF(AND(V30="勝",W30="敗")=TRUE,1,IF(AND(W30="勝",V30="敗")=TRUE,1,IF(AND(V30="勝",W30="")=TRUE,2,IF(AND(W30="勝",V30="")=TRUE,2,IF(AND(V30="敗",W30="")=TRUE,3,IF(AND(W30="敗",V30="")=TRUE,3,0)))))))</f>
        <v>2</v>
      </c>
      <c r="V30" s="95" t="str">
        <f>IF(L30="","",P30)</f>
        <v>勝</v>
      </c>
      <c r="W30" s="95" t="str">
        <f>IF(L32="","",P32)</f>
        <v/>
      </c>
      <c r="X30" s="95"/>
    </row>
    <row r="31" spans="1:24" ht="21" customHeight="1">
      <c r="A31" s="5">
        <f>A27+1</f>
        <v>6</v>
      </c>
      <c r="B31" s="59">
        <v>40464</v>
      </c>
      <c r="C31" s="60" t="str">
        <f>IF(B31="","",TEXT(B31,"(aaa)"))</f>
        <v>(水)</v>
      </c>
      <c r="D31" s="89" t="s">
        <v>26</v>
      </c>
      <c r="E31" s="27" t="s">
        <v>32</v>
      </c>
      <c r="F31" s="89"/>
      <c r="G31" s="87" t="s">
        <v>28</v>
      </c>
      <c r="H31" s="37" t="s">
        <v>11</v>
      </c>
      <c r="I31" s="83" t="s">
        <v>20</v>
      </c>
      <c r="J31" s="84" t="s">
        <v>21</v>
      </c>
      <c r="K31" s="84" t="s">
        <v>22</v>
      </c>
      <c r="L31" s="85" t="s">
        <v>14</v>
      </c>
      <c r="M31" s="48"/>
      <c r="N31" s="1">
        <f>IF(N32="",N30,IF(N30="",N32,N30+N32))</f>
        <v>800</v>
      </c>
      <c r="O31" s="94">
        <f>IF(AND(O30="",O32="")=TRUE,"",V31/SUM(V31:X31)*100)</f>
        <v>66.666666666666657</v>
      </c>
      <c r="P31" s="45" t="str">
        <f>IF(AND(L30="",L32="")=TRUE,"",V31&amp;"勝"&amp;W31&amp;"敗"&amp;X31&amp;"引")</f>
        <v>4勝2敗0引</v>
      </c>
      <c r="S31">
        <v>800</v>
      </c>
      <c r="U31" s="95"/>
      <c r="V31" s="95">
        <f>IF(U30=2,V27+1,IF(U30=0,0,V27))</f>
        <v>4</v>
      </c>
      <c r="W31" s="95">
        <f>IF(U30=3,W27+1,IF(U30=0,0,W27))</f>
        <v>2</v>
      </c>
      <c r="X31" s="95">
        <f>IF(U30=1,X27+1,X27)</f>
        <v>0</v>
      </c>
    </row>
    <row r="32" spans="1:24" ht="21" customHeight="1" thickBot="1">
      <c r="A32" s="6"/>
      <c r="B32" s="7"/>
      <c r="C32" s="7"/>
      <c r="D32" s="75">
        <v>0.80555555555555547</v>
      </c>
      <c r="E32" s="17">
        <v>81.793999999999997</v>
      </c>
      <c r="F32" s="91" t="s">
        <v>60</v>
      </c>
      <c r="G32" s="43">
        <v>10000</v>
      </c>
      <c r="H32" s="92">
        <v>0.1</v>
      </c>
      <c r="I32" s="56">
        <f>E32+F32</f>
        <v>81.790999999999997</v>
      </c>
      <c r="J32" s="57">
        <f>I32+H30</f>
        <v>81.870999999999995</v>
      </c>
      <c r="K32" s="57">
        <f>I32-H32</f>
        <v>81.691000000000003</v>
      </c>
      <c r="L32" s="53"/>
      <c r="M32" s="48"/>
      <c r="N32" s="8" t="str">
        <f>IF(M32="○",H32*G32,IF(M32="×",-H32*G32,""))</f>
        <v/>
      </c>
      <c r="O32" s="8" t="str">
        <f>IF(L32&lt;&gt;"",IF(M32="○",100,IF(M32="×",-100,"")),"")</f>
        <v/>
      </c>
      <c r="P32" s="54" t="str">
        <f>IF(M32="○","勝",IF(M32="×","敗",""))</f>
        <v/>
      </c>
      <c r="U32" s="95"/>
      <c r="V32" s="95"/>
      <c r="W32" s="95"/>
      <c r="X32" s="95"/>
    </row>
    <row r="33" spans="1:24" ht="21" customHeight="1">
      <c r="A33" s="26" t="s">
        <v>0</v>
      </c>
      <c r="B33" s="38" t="s">
        <v>33</v>
      </c>
      <c r="C33" s="38" t="s">
        <v>34</v>
      </c>
      <c r="D33" s="88" t="s">
        <v>26</v>
      </c>
      <c r="E33" s="25" t="s">
        <v>31</v>
      </c>
      <c r="F33" s="88" t="s">
        <v>27</v>
      </c>
      <c r="G33" s="86" t="s">
        <v>28</v>
      </c>
      <c r="H33" s="18" t="s">
        <v>10</v>
      </c>
      <c r="I33" s="41" t="s">
        <v>19</v>
      </c>
      <c r="J33" s="40" t="s">
        <v>21</v>
      </c>
      <c r="K33" s="40" t="s">
        <v>22</v>
      </c>
      <c r="L33" s="82" t="s">
        <v>14</v>
      </c>
      <c r="M33" s="36" t="s">
        <v>15</v>
      </c>
      <c r="N33" s="33" t="s">
        <v>16</v>
      </c>
      <c r="O33" s="33" t="s">
        <v>12</v>
      </c>
      <c r="P33" s="34" t="s">
        <v>13</v>
      </c>
      <c r="U33" s="95"/>
      <c r="V33" s="95"/>
      <c r="W33" s="95"/>
      <c r="X33" s="95"/>
    </row>
    <row r="34" spans="1:24" ht="21" customHeight="1">
      <c r="A34" s="4"/>
      <c r="B34" s="58"/>
      <c r="C34" s="58"/>
      <c r="D34" s="74">
        <v>0.65277777777777779</v>
      </c>
      <c r="E34" s="16">
        <v>81.311999999999998</v>
      </c>
      <c r="F34" s="90">
        <v>5.0000000000000001E-3</v>
      </c>
      <c r="G34" s="42">
        <v>10000</v>
      </c>
      <c r="H34" s="30">
        <v>0.08</v>
      </c>
      <c r="I34" s="24">
        <f>E34+F34</f>
        <v>81.316999999999993</v>
      </c>
      <c r="J34" s="2">
        <f>I34-H34</f>
        <v>81.236999999999995</v>
      </c>
      <c r="K34" s="2">
        <f>I34+H36</f>
        <v>81.416999999999987</v>
      </c>
      <c r="L34" s="47"/>
      <c r="M34" s="47"/>
      <c r="N34" s="1" t="str">
        <f>IF(M34="○",H34*G34,IF(M34="×",-H34*G34,""))</f>
        <v/>
      </c>
      <c r="O34" s="1" t="str">
        <f>IF(L34&lt;&gt;"",IF(M34="○",100,IF(M34="×",-100,"")),"")</f>
        <v/>
      </c>
      <c r="P34" s="45" t="str">
        <f>IF(M34="○","勝",IF(M34="×","敗",""))</f>
        <v/>
      </c>
      <c r="U34" s="95">
        <f>IF(AND(V34="",W34="")=TRUE,0,IF(AND(V34="勝",W34="敗")=TRUE,1,IF(AND(W34="勝",V34="敗")=TRUE,1,IF(AND(V34="勝",W34="")=TRUE,2,IF(AND(W34="勝",V34="")=TRUE,2,IF(AND(V34="敗",W34="")=TRUE,3,IF(AND(W34="敗",V34="")=TRUE,3,0)))))))</f>
        <v>3</v>
      </c>
      <c r="V34" s="95" t="str">
        <f>IF(L34="","",P34)</f>
        <v/>
      </c>
      <c r="W34" s="95" t="str">
        <f>IF(L36="","",P36)</f>
        <v>敗</v>
      </c>
      <c r="X34" s="95"/>
    </row>
    <row r="35" spans="1:24" ht="21" customHeight="1">
      <c r="A35" s="5">
        <f>A31+1</f>
        <v>7</v>
      </c>
      <c r="B35" s="59">
        <v>40465</v>
      </c>
      <c r="C35" s="60" t="str">
        <f>IF(B35="","",TEXT(B35,"(aaa)"))</f>
        <v>(木)</v>
      </c>
      <c r="D35" s="89" t="s">
        <v>26</v>
      </c>
      <c r="E35" s="27" t="s">
        <v>32</v>
      </c>
      <c r="F35" s="89"/>
      <c r="G35" s="87" t="s">
        <v>28</v>
      </c>
      <c r="H35" s="37" t="s">
        <v>11</v>
      </c>
      <c r="I35" s="83" t="s">
        <v>20</v>
      </c>
      <c r="J35" s="84" t="s">
        <v>21</v>
      </c>
      <c r="K35" s="84" t="s">
        <v>22</v>
      </c>
      <c r="L35" s="85" t="s">
        <v>14</v>
      </c>
      <c r="M35" s="48"/>
      <c r="N35" s="1">
        <f>IF(N36="",N34,IF(N34="",N36,N34+N36))</f>
        <v>-1000</v>
      </c>
      <c r="O35" s="94">
        <f>IF(AND(O34="",O36="")=TRUE,"",V35/SUM(V35:X35)*100)</f>
        <v>57.142857142857139</v>
      </c>
      <c r="P35" s="45" t="str">
        <f>IF(AND(L34="",L36="")=TRUE,"",V35&amp;"勝"&amp;W35&amp;"敗"&amp;X35&amp;"引")</f>
        <v>4勝3敗0引</v>
      </c>
      <c r="S35">
        <v>-1000</v>
      </c>
      <c r="U35" s="95"/>
      <c r="V35" s="95">
        <f>IF(U34=2,V31+1,IF(U34=0,0,V31))</f>
        <v>4</v>
      </c>
      <c r="W35" s="95">
        <f>IF(U34=3,W31+1,IF(U34=0,0,W31))</f>
        <v>3</v>
      </c>
      <c r="X35" s="95">
        <f>IF(U34=1,X31+1,X31)</f>
        <v>0</v>
      </c>
    </row>
    <row r="36" spans="1:24" ht="21" customHeight="1" thickBot="1">
      <c r="A36" s="6"/>
      <c r="B36" s="7"/>
      <c r="C36" s="7"/>
      <c r="D36" s="75">
        <v>0.77083333333333337</v>
      </c>
      <c r="E36" s="17">
        <v>80.897000000000006</v>
      </c>
      <c r="F36" s="91" t="s">
        <v>61</v>
      </c>
      <c r="G36" s="43">
        <v>10000</v>
      </c>
      <c r="H36" s="92">
        <v>0.1</v>
      </c>
      <c r="I36" s="56">
        <f>E36+F36</f>
        <v>80.89200000000001</v>
      </c>
      <c r="J36" s="57">
        <f>I36+H34</f>
        <v>80.972000000000008</v>
      </c>
      <c r="K36" s="57">
        <f>I36-H36</f>
        <v>80.792000000000016</v>
      </c>
      <c r="L36" s="53">
        <v>1</v>
      </c>
      <c r="M36" s="48" t="s">
        <v>47</v>
      </c>
      <c r="N36" s="8">
        <f>IF(M36="○",H36*G36,IF(M36="×",-H36*G36,""))</f>
        <v>-1000</v>
      </c>
      <c r="O36" s="8">
        <f>IF(L36&lt;&gt;"",IF(M36="○",100,IF(M36="×",-100,"")),"")</f>
        <v>-100</v>
      </c>
      <c r="P36" s="54" t="str">
        <f>IF(M36="○","勝",IF(M36="×","敗",""))</f>
        <v>敗</v>
      </c>
      <c r="U36" s="95"/>
      <c r="V36" s="95"/>
      <c r="W36" s="95"/>
      <c r="X36" s="95"/>
    </row>
    <row r="37" spans="1:24" ht="21" customHeight="1">
      <c r="A37" s="26" t="s">
        <v>0</v>
      </c>
      <c r="B37" s="38" t="s">
        <v>33</v>
      </c>
      <c r="C37" s="38" t="s">
        <v>34</v>
      </c>
      <c r="D37" s="88" t="s">
        <v>26</v>
      </c>
      <c r="E37" s="25" t="s">
        <v>31</v>
      </c>
      <c r="F37" s="88" t="s">
        <v>27</v>
      </c>
      <c r="G37" s="86" t="s">
        <v>28</v>
      </c>
      <c r="H37" s="18" t="s">
        <v>10</v>
      </c>
      <c r="I37" s="41" t="s">
        <v>19</v>
      </c>
      <c r="J37" s="40" t="s">
        <v>21</v>
      </c>
      <c r="K37" s="40" t="s">
        <v>22</v>
      </c>
      <c r="L37" s="82" t="s">
        <v>14</v>
      </c>
      <c r="M37" s="36" t="s">
        <v>15</v>
      </c>
      <c r="N37" s="33" t="s">
        <v>16</v>
      </c>
      <c r="O37" s="33" t="s">
        <v>12</v>
      </c>
      <c r="P37" s="34" t="s">
        <v>13</v>
      </c>
      <c r="U37" s="95"/>
      <c r="V37" s="95"/>
      <c r="W37" s="95"/>
      <c r="X37" s="95"/>
    </row>
    <row r="38" spans="1:24" ht="21" customHeight="1">
      <c r="A38" s="4"/>
      <c r="B38" s="58"/>
      <c r="C38" s="58"/>
      <c r="D38" s="74">
        <v>0.6875</v>
      </c>
      <c r="E38" s="16">
        <v>81.313000000000002</v>
      </c>
      <c r="F38" s="90">
        <v>5.0000000000000001E-3</v>
      </c>
      <c r="G38" s="42">
        <v>10000</v>
      </c>
      <c r="H38" s="30">
        <v>0.08</v>
      </c>
      <c r="I38" s="24">
        <f>E38+F38</f>
        <v>81.317999999999998</v>
      </c>
      <c r="J38" s="2">
        <f>I38-H38</f>
        <v>81.238</v>
      </c>
      <c r="K38" s="2">
        <f>I38+H40</f>
        <v>81.417999999999992</v>
      </c>
      <c r="L38" s="47"/>
      <c r="M38" s="47"/>
      <c r="N38" s="1" t="str">
        <f>IF(M38="○",H38*G38,IF(M38="×",-H38*G38,""))</f>
        <v/>
      </c>
      <c r="O38" s="1" t="str">
        <f>IF(L38&lt;&gt;"",IF(M38="○",100,IF(M38="×",-100,"")),"")</f>
        <v/>
      </c>
      <c r="P38" s="45" t="str">
        <f>IF(M38="○","勝",IF(M38="×","敗",""))</f>
        <v/>
      </c>
      <c r="U38" s="95">
        <f>IF(AND(V38="",W38="")=TRUE,0,IF(AND(V38="勝",W38="敗")=TRUE,1,IF(AND(W38="勝",V38="敗")=TRUE,1,IF(AND(V38="勝",W38="")=TRUE,2,IF(AND(W38="勝",V38="")=TRUE,2,IF(AND(V38="敗",W38="")=TRUE,3,IF(AND(W38="敗",V38="")=TRUE,3,0)))))))</f>
        <v>3</v>
      </c>
      <c r="V38" s="95" t="str">
        <f>IF(L38="","",P38)</f>
        <v/>
      </c>
      <c r="W38" s="95" t="str">
        <f>IF(L40="","",P40)</f>
        <v>敗</v>
      </c>
      <c r="X38" s="95"/>
    </row>
    <row r="39" spans="1:24" ht="21" customHeight="1">
      <c r="A39" s="5">
        <f>A35+1</f>
        <v>8</v>
      </c>
      <c r="B39" s="59">
        <v>40466</v>
      </c>
      <c r="C39" s="60" t="str">
        <f>IF(B39="","",TEXT(B39,"(aaa)"))</f>
        <v>(金)</v>
      </c>
      <c r="D39" s="89" t="s">
        <v>26</v>
      </c>
      <c r="E39" s="27" t="s">
        <v>32</v>
      </c>
      <c r="F39" s="89"/>
      <c r="G39" s="87" t="s">
        <v>28</v>
      </c>
      <c r="H39" s="37" t="s">
        <v>11</v>
      </c>
      <c r="I39" s="83" t="s">
        <v>20</v>
      </c>
      <c r="J39" s="84" t="s">
        <v>21</v>
      </c>
      <c r="K39" s="84" t="s">
        <v>22</v>
      </c>
      <c r="L39" s="85" t="s">
        <v>14</v>
      </c>
      <c r="M39" s="48"/>
      <c r="N39" s="1">
        <v>-1070</v>
      </c>
      <c r="O39" s="94">
        <f>IF(AND(O38="",O40="")=TRUE,"",V39/SUM(V39:X39)*100)</f>
        <v>50</v>
      </c>
      <c r="P39" s="45" t="str">
        <f>IF(AND(L38="",L40="")=TRUE,"",V39&amp;"勝"&amp;W39&amp;"敗"&amp;X39&amp;"引")</f>
        <v>4勝4敗0引</v>
      </c>
      <c r="S39">
        <v>-1070</v>
      </c>
      <c r="U39" s="95"/>
      <c r="V39" s="95">
        <f>IF(U38=2,V35+1,IF(U38=0,0,V35))</f>
        <v>4</v>
      </c>
      <c r="W39" s="95">
        <f>IF(U38=3,W35+1,IF(U38=0,0,W35))</f>
        <v>4</v>
      </c>
      <c r="X39" s="95">
        <f>IF(U38=1,X35+1,X35)</f>
        <v>0</v>
      </c>
    </row>
    <row r="40" spans="1:24" ht="21" customHeight="1" thickBot="1">
      <c r="A40" s="6"/>
      <c r="B40" s="7"/>
      <c r="C40" s="7"/>
      <c r="D40" s="75">
        <v>0.64236111111111105</v>
      </c>
      <c r="E40" s="17">
        <v>81.138999999999996</v>
      </c>
      <c r="F40" s="91" t="s">
        <v>62</v>
      </c>
      <c r="G40" s="43">
        <v>10000</v>
      </c>
      <c r="H40" s="92">
        <v>0.1</v>
      </c>
      <c r="I40" s="56">
        <f>E40+F40</f>
        <v>81.134</v>
      </c>
      <c r="J40" s="57">
        <f>I40+H38</f>
        <v>81.213999999999999</v>
      </c>
      <c r="K40" s="57">
        <f>I40-H40</f>
        <v>81.034000000000006</v>
      </c>
      <c r="L40" s="53">
        <v>1</v>
      </c>
      <c r="M40" s="48" t="s">
        <v>47</v>
      </c>
      <c r="N40" s="8">
        <v>-1070</v>
      </c>
      <c r="O40" s="8">
        <f>IF(L40&lt;&gt;"",IF(M40="○",100,IF(M40="×",-100,"")),"")</f>
        <v>-100</v>
      </c>
      <c r="P40" s="54" t="str">
        <f>IF(M40="○","勝",IF(M40="×","敗",""))</f>
        <v>敗</v>
      </c>
      <c r="U40" s="95"/>
      <c r="V40" s="95"/>
      <c r="W40" s="95"/>
      <c r="X40" s="95"/>
    </row>
    <row r="41" spans="1:24" ht="21" customHeight="1">
      <c r="A41" s="26" t="s">
        <v>0</v>
      </c>
      <c r="B41" s="38" t="s">
        <v>33</v>
      </c>
      <c r="C41" s="38" t="s">
        <v>34</v>
      </c>
      <c r="D41" s="88" t="s">
        <v>26</v>
      </c>
      <c r="E41" s="25" t="s">
        <v>31</v>
      </c>
      <c r="F41" s="88" t="s">
        <v>27</v>
      </c>
      <c r="G41" s="86" t="s">
        <v>28</v>
      </c>
      <c r="H41" s="18" t="s">
        <v>10</v>
      </c>
      <c r="I41" s="41" t="s">
        <v>19</v>
      </c>
      <c r="J41" s="40" t="s">
        <v>21</v>
      </c>
      <c r="K41" s="40" t="s">
        <v>22</v>
      </c>
      <c r="L41" s="82" t="s">
        <v>14</v>
      </c>
      <c r="M41" s="36" t="s">
        <v>15</v>
      </c>
      <c r="N41" s="33" t="s">
        <v>16</v>
      </c>
      <c r="O41" s="33" t="s">
        <v>12</v>
      </c>
      <c r="P41" s="34" t="s">
        <v>13</v>
      </c>
      <c r="U41" s="95"/>
      <c r="V41" s="95"/>
      <c r="W41" s="95"/>
      <c r="X41" s="95"/>
    </row>
    <row r="42" spans="1:24" ht="21" customHeight="1">
      <c r="A42" s="4"/>
      <c r="B42" s="58"/>
      <c r="C42" s="58"/>
      <c r="D42" s="74">
        <v>0.70833333333333337</v>
      </c>
      <c r="E42" s="16">
        <v>81.305000000000007</v>
      </c>
      <c r="F42" s="90">
        <v>5.0000000000000001E-3</v>
      </c>
      <c r="G42" s="42">
        <v>10000</v>
      </c>
      <c r="H42" s="30">
        <v>0.08</v>
      </c>
      <c r="I42" s="24">
        <f>E42+F42</f>
        <v>81.31</v>
      </c>
      <c r="J42" s="2">
        <f>I42-H42</f>
        <v>81.23</v>
      </c>
      <c r="K42" s="2">
        <f>I42+H44</f>
        <v>81.41</v>
      </c>
      <c r="L42" s="47">
        <v>1</v>
      </c>
      <c r="M42" s="47" t="s">
        <v>45</v>
      </c>
      <c r="N42" s="1">
        <f>IF(M42="○",H42*G42,IF(M42="×",-H42*G42,""))</f>
        <v>800</v>
      </c>
      <c r="O42" s="1">
        <f>IF(L42&lt;&gt;"",IF(M42="○",100,IF(M42="×",-100,"")),"")</f>
        <v>100</v>
      </c>
      <c r="P42" s="45" t="str">
        <f>IF(M42="○","勝",IF(M42="×","敗",""))</f>
        <v>勝</v>
      </c>
      <c r="U42" s="95">
        <f>IF(AND(V42="",W42="")=TRUE,0,IF(AND(V42="勝",W42="敗")=TRUE,1,IF(AND(W42="勝",V42="敗")=TRUE,1,IF(AND(V42="勝",W42="")=TRUE,2,IF(AND(W42="勝",V42="")=TRUE,2,IF(AND(V42="敗",W42="")=TRUE,3,IF(AND(W42="敗",V42="")=TRUE,3,0)))))))</f>
        <v>2</v>
      </c>
      <c r="V42" s="95" t="str">
        <f>IF(L42="","",P42)</f>
        <v>勝</v>
      </c>
      <c r="W42" s="95" t="str">
        <f>IF(L44="","",P44)</f>
        <v/>
      </c>
      <c r="X42" s="95"/>
    </row>
    <row r="43" spans="1:24" ht="21" customHeight="1">
      <c r="A43" s="5">
        <f>A39+1</f>
        <v>9</v>
      </c>
      <c r="B43" s="59">
        <v>40469</v>
      </c>
      <c r="C43" s="60" t="str">
        <f>IF(B43="","",TEXT(B43,"(aaa)"))</f>
        <v>(月)</v>
      </c>
      <c r="D43" s="89" t="s">
        <v>26</v>
      </c>
      <c r="E43" s="27" t="s">
        <v>32</v>
      </c>
      <c r="F43" s="89"/>
      <c r="G43" s="87" t="s">
        <v>28</v>
      </c>
      <c r="H43" s="37" t="s">
        <v>11</v>
      </c>
      <c r="I43" s="83" t="s">
        <v>20</v>
      </c>
      <c r="J43" s="84" t="s">
        <v>21</v>
      </c>
      <c r="K43" s="84" t="s">
        <v>22</v>
      </c>
      <c r="L43" s="85" t="s">
        <v>14</v>
      </c>
      <c r="M43" s="48"/>
      <c r="N43" s="1">
        <f>IF(N44="",N42,IF(N42="",N44,N42+N44))</f>
        <v>800</v>
      </c>
      <c r="O43" s="94">
        <f>IF(AND(O42="",O44="")=TRUE,"",V43/SUM(V43:X43)*100)</f>
        <v>55.555555555555557</v>
      </c>
      <c r="P43" s="45" t="str">
        <f>IF(AND(L42="",L44="")=TRUE,"",V43&amp;"勝"&amp;W43&amp;"敗"&amp;X43&amp;"引")</f>
        <v>5勝4敗0引</v>
      </c>
      <c r="S43">
        <v>800</v>
      </c>
      <c r="U43" s="95"/>
      <c r="V43" s="95">
        <f>IF(U42=2,V39+1,IF(U42=0,0,V39))</f>
        <v>5</v>
      </c>
      <c r="W43" s="95">
        <f>IF(U42=3,W39+1,IF(U42=0,0,W39))</f>
        <v>4</v>
      </c>
      <c r="X43" s="95">
        <f>IF(U42=1,X39+1,X39)</f>
        <v>0</v>
      </c>
    </row>
    <row r="44" spans="1:24" ht="21" customHeight="1" thickBot="1">
      <c r="A44" s="6"/>
      <c r="B44" s="7"/>
      <c r="C44" s="7"/>
      <c r="D44" s="75">
        <v>0.63888888888888895</v>
      </c>
      <c r="E44" s="17">
        <v>81.135000000000005</v>
      </c>
      <c r="F44" s="91" t="s">
        <v>59</v>
      </c>
      <c r="G44" s="43">
        <v>10000</v>
      </c>
      <c r="H44" s="92">
        <v>0.1</v>
      </c>
      <c r="I44" s="56">
        <f>E44+F44</f>
        <v>81.13000000000001</v>
      </c>
      <c r="J44" s="57">
        <f>I44+H42</f>
        <v>81.210000000000008</v>
      </c>
      <c r="K44" s="57">
        <f>I44-H44</f>
        <v>81.030000000000015</v>
      </c>
      <c r="L44" s="53"/>
      <c r="M44" s="48"/>
      <c r="N44" s="8" t="str">
        <f>IF(M44="○",H44*G44,IF(M44="×",-H44*G44,""))</f>
        <v/>
      </c>
      <c r="O44" s="8" t="str">
        <f>IF(L44&lt;&gt;"",IF(M44="○",100,IF(M44="×",-100,"")),"")</f>
        <v/>
      </c>
      <c r="P44" s="54" t="str">
        <f>IF(M44="○","勝",IF(M44="×","敗",""))</f>
        <v/>
      </c>
      <c r="U44" s="95"/>
      <c r="V44" s="95"/>
      <c r="W44" s="95"/>
      <c r="X44" s="95"/>
    </row>
    <row r="45" spans="1:24" ht="21" customHeight="1">
      <c r="A45" s="26" t="s">
        <v>0</v>
      </c>
      <c r="B45" s="38" t="s">
        <v>33</v>
      </c>
      <c r="C45" s="38" t="s">
        <v>34</v>
      </c>
      <c r="D45" s="88" t="s">
        <v>26</v>
      </c>
      <c r="E45" s="25" t="s">
        <v>31</v>
      </c>
      <c r="F45" s="88" t="s">
        <v>27</v>
      </c>
      <c r="G45" s="86" t="s">
        <v>28</v>
      </c>
      <c r="H45" s="18" t="s">
        <v>10</v>
      </c>
      <c r="I45" s="41" t="s">
        <v>19</v>
      </c>
      <c r="J45" s="40" t="s">
        <v>21</v>
      </c>
      <c r="K45" s="40" t="s">
        <v>22</v>
      </c>
      <c r="L45" s="82" t="s">
        <v>14</v>
      </c>
      <c r="M45" s="36" t="s">
        <v>15</v>
      </c>
      <c r="N45" s="33" t="s">
        <v>16</v>
      </c>
      <c r="O45" s="33" t="s">
        <v>12</v>
      </c>
      <c r="P45" s="34" t="s">
        <v>13</v>
      </c>
      <c r="U45" s="95"/>
      <c r="V45" s="95"/>
      <c r="W45" s="95"/>
      <c r="X45" s="95"/>
    </row>
    <row r="46" spans="1:24" ht="21" customHeight="1">
      <c r="A46" s="4"/>
      <c r="B46" s="58"/>
      <c r="C46" s="58"/>
      <c r="D46" s="74">
        <v>0.63194444444444442</v>
      </c>
      <c r="E46" s="16">
        <v>81.552000000000007</v>
      </c>
      <c r="F46" s="90">
        <v>0.01</v>
      </c>
      <c r="G46" s="42">
        <v>10000</v>
      </c>
      <c r="H46" s="30">
        <v>0.08</v>
      </c>
      <c r="I46" s="24">
        <f>E46+F46</f>
        <v>81.562000000000012</v>
      </c>
      <c r="J46" s="2">
        <f>I46-H46</f>
        <v>81.482000000000014</v>
      </c>
      <c r="K46" s="2">
        <f>I46+H48</f>
        <v>81.662000000000006</v>
      </c>
      <c r="L46" s="47">
        <v>1</v>
      </c>
      <c r="M46" s="47" t="s">
        <v>47</v>
      </c>
      <c r="N46" s="1">
        <v>-1030</v>
      </c>
      <c r="O46" s="1">
        <f>IF(L46&lt;&gt;"",IF(M46="○",100,IF(M46="×",-100,"")),"")</f>
        <v>-100</v>
      </c>
      <c r="P46" s="45" t="str">
        <f>IF(M46="○","勝",IF(M46="×","敗",""))</f>
        <v>敗</v>
      </c>
      <c r="U46" s="95">
        <f>IF(AND(V46="",W46="")=TRUE,0,IF(AND(V46="勝",W46="敗")=TRUE,1,IF(AND(W46="勝",V46="敗")=TRUE,1,IF(AND(V46="勝",W46="")=TRUE,2,IF(AND(W46="勝",V46="")=TRUE,2,IF(AND(V46="敗",W46="")=TRUE,3,IF(AND(W46="敗",V46="")=TRUE,3,0)))))))</f>
        <v>3</v>
      </c>
      <c r="V46" s="95" t="str">
        <f>IF(L46="","",P46)</f>
        <v>敗</v>
      </c>
      <c r="W46" s="95" t="str">
        <f>IF(L48="","",P48)</f>
        <v/>
      </c>
      <c r="X46" s="95"/>
    </row>
    <row r="47" spans="1:24" ht="21" customHeight="1">
      <c r="A47" s="5">
        <f>A43+1</f>
        <v>10</v>
      </c>
      <c r="B47" s="59">
        <v>40470</v>
      </c>
      <c r="C47" s="60" t="str">
        <f>IF(B47="","",TEXT(B47,"(aaa)"))</f>
        <v>(火)</v>
      </c>
      <c r="D47" s="89" t="s">
        <v>26</v>
      </c>
      <c r="E47" s="27" t="s">
        <v>32</v>
      </c>
      <c r="F47" s="89"/>
      <c r="G47" s="87" t="s">
        <v>28</v>
      </c>
      <c r="H47" s="37" t="s">
        <v>11</v>
      </c>
      <c r="I47" s="83" t="s">
        <v>20</v>
      </c>
      <c r="J47" s="84" t="s">
        <v>21</v>
      </c>
      <c r="K47" s="84" t="s">
        <v>22</v>
      </c>
      <c r="L47" s="85" t="s">
        <v>14</v>
      </c>
      <c r="M47" s="48"/>
      <c r="N47" s="1">
        <f>IF(N48="",N46,IF(N46="",N48,N46+N48))</f>
        <v>-1030</v>
      </c>
      <c r="O47" s="94">
        <f>IF(AND(O46="",O48="")=TRUE,"",V47/SUM(V47:X47)*100)</f>
        <v>50</v>
      </c>
      <c r="P47" s="45" t="str">
        <f>IF(AND(L46="",L48="")=TRUE,"",V47&amp;"勝"&amp;W47&amp;"敗"&amp;X47&amp;"引")</f>
        <v>5勝5敗0引</v>
      </c>
      <c r="S47">
        <v>-1030</v>
      </c>
      <c r="U47" s="95"/>
      <c r="V47" s="95">
        <f>IF(U46=2,V43+1,IF(U46=0,0,V43))</f>
        <v>5</v>
      </c>
      <c r="W47" s="95">
        <f>IF(U46=3,W43+1,IF(U46=0,0,W43))</f>
        <v>5</v>
      </c>
      <c r="X47" s="95">
        <f>IF(U46=1,X43+1,X43)</f>
        <v>0</v>
      </c>
    </row>
    <row r="48" spans="1:24" ht="21" customHeight="1" thickBot="1">
      <c r="A48" s="6"/>
      <c r="B48" s="7"/>
      <c r="C48" s="7"/>
      <c r="D48" s="75">
        <v>0.75347222222222221</v>
      </c>
      <c r="E48" s="17">
        <v>81.319000000000003</v>
      </c>
      <c r="F48" s="91" t="s">
        <v>64</v>
      </c>
      <c r="G48" s="43">
        <v>10000</v>
      </c>
      <c r="H48" s="92">
        <v>0.1</v>
      </c>
      <c r="I48" s="56">
        <f>E48+F48</f>
        <v>81.308999999999997</v>
      </c>
      <c r="J48" s="57">
        <f>I48+H46</f>
        <v>81.388999999999996</v>
      </c>
      <c r="K48" s="57">
        <f>I48-H48</f>
        <v>81.209000000000003</v>
      </c>
      <c r="L48" s="53"/>
      <c r="M48" s="48"/>
      <c r="N48" s="8" t="str">
        <f>IF(M48="○",H48*G48,IF(M48="×",-H48*G48,""))</f>
        <v/>
      </c>
      <c r="O48" s="8" t="str">
        <f>IF(L48&lt;&gt;"",IF(M48="○",100,IF(M48="×",-100,"")),"")</f>
        <v/>
      </c>
      <c r="P48" s="54" t="str">
        <f>IF(M48="○","勝",IF(M48="×","敗",""))</f>
        <v/>
      </c>
      <c r="U48" s="95"/>
      <c r="V48" s="95"/>
      <c r="W48" s="95"/>
      <c r="X48" s="95"/>
    </row>
    <row r="49" spans="1:24" ht="21" customHeight="1">
      <c r="A49" s="26" t="s">
        <v>0</v>
      </c>
      <c r="B49" s="38" t="s">
        <v>33</v>
      </c>
      <c r="C49" s="38" t="s">
        <v>34</v>
      </c>
      <c r="D49" s="88" t="s">
        <v>26</v>
      </c>
      <c r="E49" s="25" t="s">
        <v>31</v>
      </c>
      <c r="F49" s="88" t="s">
        <v>27</v>
      </c>
      <c r="G49" s="86" t="s">
        <v>28</v>
      </c>
      <c r="H49" s="18" t="s">
        <v>10</v>
      </c>
      <c r="I49" s="41" t="s">
        <v>19</v>
      </c>
      <c r="J49" s="40" t="s">
        <v>21</v>
      </c>
      <c r="K49" s="40" t="s">
        <v>22</v>
      </c>
      <c r="L49" s="82" t="s">
        <v>14</v>
      </c>
      <c r="M49" s="36" t="s">
        <v>15</v>
      </c>
      <c r="N49" s="33" t="s">
        <v>16</v>
      </c>
      <c r="O49" s="33" t="s">
        <v>12</v>
      </c>
      <c r="P49" s="34" t="s">
        <v>13</v>
      </c>
      <c r="U49" s="95"/>
      <c r="V49" s="95"/>
      <c r="W49" s="95"/>
      <c r="X49" s="95"/>
    </row>
    <row r="50" spans="1:24" ht="21" customHeight="1">
      <c r="A50" s="4"/>
      <c r="B50" s="58"/>
      <c r="C50" s="58"/>
      <c r="D50" s="74">
        <v>0.625</v>
      </c>
      <c r="E50" s="16">
        <v>81.385999999999996</v>
      </c>
      <c r="F50" s="90">
        <v>0.01</v>
      </c>
      <c r="G50" s="42">
        <v>10000</v>
      </c>
      <c r="H50" s="30">
        <v>0.08</v>
      </c>
      <c r="I50" s="24">
        <f>E50+F50</f>
        <v>81.396000000000001</v>
      </c>
      <c r="J50" s="2">
        <f>I50-H50</f>
        <v>81.316000000000003</v>
      </c>
      <c r="K50" s="2">
        <f>I50+H52</f>
        <v>81.495999999999995</v>
      </c>
      <c r="L50" s="47">
        <v>1</v>
      </c>
      <c r="M50" s="47" t="s">
        <v>47</v>
      </c>
      <c r="N50" s="1">
        <v>-1010</v>
      </c>
      <c r="O50" s="1">
        <f>IF(L50&lt;&gt;"",IF(M50="○",100,IF(M50="×",-100,"")),"")</f>
        <v>-100</v>
      </c>
      <c r="P50" s="45" t="str">
        <f>IF(M50="○","勝",IF(M50="×","敗",""))</f>
        <v>敗</v>
      </c>
      <c r="U50" s="95">
        <f>IF(AND(V50="",W50="")=TRUE,0,IF(AND(V50="勝",W50="敗")=TRUE,1,IF(AND(W50="勝",V50="敗")=TRUE,1,IF(AND(V50="勝",W50="")=TRUE,2,IF(AND(W50="勝",V50="")=TRUE,2,IF(AND(V50="敗",W50="")=TRUE,3,IF(AND(W50="敗",V50="")=TRUE,3,0)))))))</f>
        <v>3</v>
      </c>
      <c r="V50" s="95" t="str">
        <f>IF(L50="","",P50)</f>
        <v>敗</v>
      </c>
      <c r="W50" s="95" t="str">
        <f>IF(L52="","",P52)</f>
        <v/>
      </c>
      <c r="X50" s="95"/>
    </row>
    <row r="51" spans="1:24" ht="21" customHeight="1">
      <c r="A51" s="5">
        <f>A47+1</f>
        <v>11</v>
      </c>
      <c r="B51" s="59">
        <v>40471</v>
      </c>
      <c r="C51" s="60" t="str">
        <f>IF(B51="","",TEXT(B51,"(aaa)"))</f>
        <v>(水)</v>
      </c>
      <c r="D51" s="89" t="s">
        <v>26</v>
      </c>
      <c r="E51" s="27" t="s">
        <v>32</v>
      </c>
      <c r="F51" s="89"/>
      <c r="G51" s="87" t="s">
        <v>28</v>
      </c>
      <c r="H51" s="37" t="s">
        <v>11</v>
      </c>
      <c r="I51" s="83" t="s">
        <v>20</v>
      </c>
      <c r="J51" s="84" t="s">
        <v>21</v>
      </c>
      <c r="K51" s="84" t="s">
        <v>22</v>
      </c>
      <c r="L51" s="85" t="s">
        <v>14</v>
      </c>
      <c r="M51" s="48"/>
      <c r="N51" s="1">
        <f>IF(N52="",N50,IF(N50="",N52,N50+N52))</f>
        <v>-1010</v>
      </c>
      <c r="O51" s="94">
        <f>IF(AND(O50="",O52="")=TRUE,"",V51/SUM(V51:X51)*100)</f>
        <v>45.454545454545453</v>
      </c>
      <c r="P51" s="45" t="str">
        <f>IF(AND(L50="",L52="")=TRUE,"",V51&amp;"勝"&amp;W51&amp;"敗"&amp;X51&amp;"引")</f>
        <v>5勝6敗0引</v>
      </c>
      <c r="S51">
        <v>-1010</v>
      </c>
      <c r="U51" s="95"/>
      <c r="V51" s="95">
        <f>IF(U50=2,V47+1,IF(U50=0,0,V47))</f>
        <v>5</v>
      </c>
      <c r="W51" s="95">
        <f>IF(U50=3,W47+1,IF(U50=0,0,W47))</f>
        <v>6</v>
      </c>
      <c r="X51" s="95">
        <f>IF(U50=1,X47+1,X47)</f>
        <v>0</v>
      </c>
    </row>
    <row r="52" spans="1:24" ht="21" customHeight="1" thickBot="1">
      <c r="A52" s="6"/>
      <c r="B52" s="7"/>
      <c r="C52" s="7"/>
      <c r="D52" s="75">
        <v>0.76041666666666663</v>
      </c>
      <c r="E52" s="17">
        <v>81.16</v>
      </c>
      <c r="F52" s="91" t="s">
        <v>64</v>
      </c>
      <c r="G52" s="43">
        <v>10000</v>
      </c>
      <c r="H52" s="92">
        <v>0.1</v>
      </c>
      <c r="I52" s="56">
        <f>E52+F52</f>
        <v>81.149999999999991</v>
      </c>
      <c r="J52" s="57">
        <f>I52+H50</f>
        <v>81.22999999999999</v>
      </c>
      <c r="K52" s="57">
        <f>I52-H52</f>
        <v>81.05</v>
      </c>
      <c r="L52" s="53"/>
      <c r="M52" s="48"/>
      <c r="N52" s="8" t="str">
        <f>IF(M52="○",H52*G52,IF(M52="×",-H52*G52,""))</f>
        <v/>
      </c>
      <c r="O52" s="8" t="str">
        <f>IF(L52&lt;&gt;"",IF(M52="○",100,IF(M52="×",-100,"")),"")</f>
        <v/>
      </c>
      <c r="P52" s="54" t="str">
        <f>IF(M52="○","勝",IF(M52="×","敗",""))</f>
        <v/>
      </c>
      <c r="U52" s="95"/>
      <c r="V52" s="95"/>
      <c r="W52" s="95"/>
      <c r="X52" s="95"/>
    </row>
    <row r="53" spans="1:24" ht="21" customHeight="1">
      <c r="A53" s="26" t="s">
        <v>0</v>
      </c>
      <c r="B53" s="38" t="s">
        <v>33</v>
      </c>
      <c r="C53" s="38" t="s">
        <v>34</v>
      </c>
      <c r="D53" s="88" t="s">
        <v>26</v>
      </c>
      <c r="E53" s="25" t="s">
        <v>31</v>
      </c>
      <c r="F53" s="88" t="s">
        <v>27</v>
      </c>
      <c r="G53" s="86" t="s">
        <v>28</v>
      </c>
      <c r="H53" s="18" t="s">
        <v>10</v>
      </c>
      <c r="I53" s="41" t="s">
        <v>19</v>
      </c>
      <c r="J53" s="40" t="s">
        <v>21</v>
      </c>
      <c r="K53" s="40" t="s">
        <v>22</v>
      </c>
      <c r="L53" s="82" t="s">
        <v>14</v>
      </c>
      <c r="M53" s="36" t="s">
        <v>15</v>
      </c>
      <c r="N53" s="33" t="s">
        <v>16</v>
      </c>
      <c r="O53" s="33" t="s">
        <v>12</v>
      </c>
      <c r="P53" s="34" t="s">
        <v>13</v>
      </c>
      <c r="U53" s="95"/>
      <c r="V53" s="95"/>
      <c r="W53" s="95"/>
      <c r="X53" s="95"/>
    </row>
    <row r="54" spans="1:24" ht="21" customHeight="1">
      <c r="A54" s="4"/>
      <c r="B54" s="58"/>
      <c r="C54" s="58"/>
      <c r="D54" s="74">
        <v>0.63888888888888895</v>
      </c>
      <c r="E54" s="16">
        <v>81.165000000000006</v>
      </c>
      <c r="F54" s="90">
        <v>0.01</v>
      </c>
      <c r="G54" s="42">
        <v>10000</v>
      </c>
      <c r="H54" s="30">
        <v>0.08</v>
      </c>
      <c r="I54" s="24">
        <f>E54+F54</f>
        <v>81.175000000000011</v>
      </c>
      <c r="J54" s="2">
        <f>I54-H54</f>
        <v>81.095000000000013</v>
      </c>
      <c r="K54" s="2">
        <f>I54+H56</f>
        <v>81.275000000000006</v>
      </c>
      <c r="L54" s="47">
        <v>1</v>
      </c>
      <c r="M54" s="47" t="s">
        <v>47</v>
      </c>
      <c r="N54" s="1">
        <v>-1000</v>
      </c>
      <c r="O54" s="1">
        <f>IF(L54&lt;&gt;"",IF(M54="○",100,IF(M54="×",-100,"")),"")</f>
        <v>-100</v>
      </c>
      <c r="P54" s="45" t="str">
        <f>IF(M54="○","勝",IF(M54="×","敗",""))</f>
        <v>敗</v>
      </c>
      <c r="U54" s="95">
        <f>IF(AND(V54="",W54="")=TRUE,0,IF(AND(V54="勝",W54="敗")=TRUE,1,IF(AND(W54="勝",V54="敗")=TRUE,1,IF(AND(V54="勝",W54="")=TRUE,2,IF(AND(W54="勝",V54="")=TRUE,2,IF(AND(V54="敗",W54="")=TRUE,3,IF(AND(W54="敗",V54="")=TRUE,3,0)))))))</f>
        <v>3</v>
      </c>
      <c r="V54" s="95" t="str">
        <f>IF(L54="","",P54)</f>
        <v>敗</v>
      </c>
      <c r="W54" s="95" t="str">
        <f>IF(L56="","",P56)</f>
        <v/>
      </c>
      <c r="X54" s="95"/>
    </row>
    <row r="55" spans="1:24" ht="21" customHeight="1">
      <c r="A55" s="5">
        <f>A51+1</f>
        <v>12</v>
      </c>
      <c r="B55" s="59">
        <v>40472</v>
      </c>
      <c r="C55" s="60" t="str">
        <f>IF(B55="","",TEXT(B55,"(aaa)"))</f>
        <v>(木)</v>
      </c>
      <c r="D55" s="89" t="s">
        <v>26</v>
      </c>
      <c r="E55" s="27" t="s">
        <v>32</v>
      </c>
      <c r="F55" s="89"/>
      <c r="G55" s="87" t="s">
        <v>28</v>
      </c>
      <c r="H55" s="37" t="s">
        <v>11</v>
      </c>
      <c r="I55" s="83" t="s">
        <v>20</v>
      </c>
      <c r="J55" s="84" t="s">
        <v>21</v>
      </c>
      <c r="K55" s="84" t="s">
        <v>22</v>
      </c>
      <c r="L55" s="85" t="s">
        <v>14</v>
      </c>
      <c r="M55" s="48"/>
      <c r="N55" s="1">
        <f>IF(N56="",N54,IF(N54="",N56,N54+N56))</f>
        <v>-1000</v>
      </c>
      <c r="O55" s="94">
        <f>IF(AND(O54="",O56="")=TRUE,"",V55/SUM(V55:X55)*100)</f>
        <v>41.666666666666671</v>
      </c>
      <c r="P55" s="45" t="str">
        <f>IF(AND(L54="",L56="")=TRUE,"",V55&amp;"勝"&amp;W55&amp;"敗"&amp;X55&amp;"引")</f>
        <v>5勝7敗0引</v>
      </c>
      <c r="S55">
        <v>-1000</v>
      </c>
      <c r="U55" s="95"/>
      <c r="V55" s="95">
        <f>IF(U54=2,V51+1,IF(U54=0,0,V51))</f>
        <v>5</v>
      </c>
      <c r="W55" s="95">
        <f>IF(U54=3,W51+1,IF(U54=0,0,W51))</f>
        <v>7</v>
      </c>
      <c r="X55" s="95">
        <f>IF(U54=1,X51+1,X51)</f>
        <v>0</v>
      </c>
    </row>
    <row r="56" spans="1:24" ht="21" customHeight="1" thickBot="1">
      <c r="A56" s="6"/>
      <c r="B56" s="7"/>
      <c r="C56" s="7"/>
      <c r="D56" s="75">
        <v>0.72222222222222221</v>
      </c>
      <c r="E56" s="17">
        <v>80.918999999999997</v>
      </c>
      <c r="F56" s="91" t="s">
        <v>64</v>
      </c>
      <c r="G56" s="43">
        <v>10000</v>
      </c>
      <c r="H56" s="92">
        <v>0.1</v>
      </c>
      <c r="I56" s="56">
        <f>E56+F56</f>
        <v>80.908999999999992</v>
      </c>
      <c r="J56" s="57">
        <f>I56+H54</f>
        <v>80.98899999999999</v>
      </c>
      <c r="K56" s="57">
        <f>I56-H56</f>
        <v>80.808999999999997</v>
      </c>
      <c r="L56" s="53"/>
      <c r="M56" s="48"/>
      <c r="N56" s="8" t="str">
        <f>IF(M56="○",H56*G56,IF(M56="×",-H56*G56,""))</f>
        <v/>
      </c>
      <c r="O56" s="8" t="str">
        <f>IF(L56&lt;&gt;"",IF(M56="○",100,IF(M56="×",-100,"")),"")</f>
        <v/>
      </c>
      <c r="P56" s="54" t="str">
        <f>IF(M56="○","勝",IF(M56="×","敗",""))</f>
        <v/>
      </c>
      <c r="U56" s="95"/>
      <c r="V56" s="95"/>
      <c r="W56" s="95"/>
      <c r="X56" s="95"/>
    </row>
    <row r="57" spans="1:24" ht="21" customHeight="1">
      <c r="A57" s="26" t="s">
        <v>0</v>
      </c>
      <c r="B57" s="38" t="s">
        <v>33</v>
      </c>
      <c r="C57" s="38" t="s">
        <v>34</v>
      </c>
      <c r="D57" s="88" t="s">
        <v>26</v>
      </c>
      <c r="E57" s="25" t="s">
        <v>31</v>
      </c>
      <c r="F57" s="88" t="s">
        <v>27</v>
      </c>
      <c r="G57" s="86" t="s">
        <v>28</v>
      </c>
      <c r="H57" s="18" t="s">
        <v>10</v>
      </c>
      <c r="I57" s="41" t="s">
        <v>19</v>
      </c>
      <c r="J57" s="40" t="s">
        <v>21</v>
      </c>
      <c r="K57" s="40" t="s">
        <v>22</v>
      </c>
      <c r="L57" s="82" t="s">
        <v>14</v>
      </c>
      <c r="M57" s="36" t="s">
        <v>15</v>
      </c>
      <c r="N57" s="33" t="s">
        <v>16</v>
      </c>
      <c r="O57" s="33" t="s">
        <v>12</v>
      </c>
      <c r="P57" s="34" t="s">
        <v>13</v>
      </c>
      <c r="U57" s="95"/>
      <c r="V57" s="95"/>
      <c r="W57" s="95"/>
      <c r="X57" s="95"/>
    </row>
    <row r="58" spans="1:24" ht="21" customHeight="1">
      <c r="A58" s="4"/>
      <c r="B58" s="58"/>
      <c r="C58" s="58"/>
      <c r="D58" s="74">
        <v>0.71527777777777779</v>
      </c>
      <c r="E58" s="16">
        <v>81.307000000000002</v>
      </c>
      <c r="F58" s="90">
        <v>0.01</v>
      </c>
      <c r="G58" s="42">
        <v>10000</v>
      </c>
      <c r="H58" s="30">
        <v>0.08</v>
      </c>
      <c r="I58" s="24">
        <f>E58+F58</f>
        <v>81.317000000000007</v>
      </c>
      <c r="J58" s="2">
        <f>I58-H58</f>
        <v>81.237000000000009</v>
      </c>
      <c r="K58" s="2">
        <f>I58+H60</f>
        <v>81.417000000000002</v>
      </c>
      <c r="L58" s="47"/>
      <c r="M58" s="47"/>
      <c r="N58" s="1" t="str">
        <f>IF(M58="○",H58*G58,IF(M58="×",-H58*G58,""))</f>
        <v/>
      </c>
      <c r="O58" s="1" t="str">
        <f>IF(L58&lt;&gt;"",IF(M58="○",100,IF(M58="×",-100,"")),"")</f>
        <v/>
      </c>
      <c r="P58" s="45" t="str">
        <f>IF(M58="○","勝",IF(M58="×","敗",""))</f>
        <v/>
      </c>
      <c r="U58" s="95">
        <f>IF(AND(V58="",W58="")=TRUE,0,IF(AND(V58="勝",W58="敗")=TRUE,1,IF(AND(W58="勝",V58="敗")=TRUE,1,IF(AND(V58="勝",W58="")=TRUE,2,IF(AND(W58="勝",V58="")=TRUE,2,IF(AND(V58="敗",W58="")=TRUE,3,IF(AND(W58="敗",V58="")=TRUE,3,0)))))))</f>
        <v>2</v>
      </c>
      <c r="V58" s="95" t="str">
        <f>IF(L58="","",P58)</f>
        <v/>
      </c>
      <c r="W58" s="95" t="str">
        <f>IF(L60="","",P60)</f>
        <v>勝</v>
      </c>
      <c r="X58" s="95"/>
    </row>
    <row r="59" spans="1:24" ht="21" customHeight="1">
      <c r="A59" s="5">
        <f>A55+1</f>
        <v>13</v>
      </c>
      <c r="B59" s="59">
        <v>40472</v>
      </c>
      <c r="C59" s="60" t="str">
        <f>IF(B59="","",TEXT(B59,"(aaa)"))</f>
        <v>(木)</v>
      </c>
      <c r="D59" s="89" t="s">
        <v>26</v>
      </c>
      <c r="E59" s="27" t="s">
        <v>32</v>
      </c>
      <c r="F59" s="89"/>
      <c r="G59" s="87" t="s">
        <v>28</v>
      </c>
      <c r="H59" s="37" t="s">
        <v>11</v>
      </c>
      <c r="I59" s="83" t="s">
        <v>20</v>
      </c>
      <c r="J59" s="84" t="s">
        <v>21</v>
      </c>
      <c r="K59" s="84" t="s">
        <v>22</v>
      </c>
      <c r="L59" s="85" t="s">
        <v>14</v>
      </c>
      <c r="M59" s="48"/>
      <c r="N59" s="1">
        <v>800</v>
      </c>
      <c r="O59" s="94">
        <f>IF(AND(O58="",O60="")=TRUE,"",V59/SUM(V59:X59)*100)</f>
        <v>46.153846153846153</v>
      </c>
      <c r="P59" s="45" t="str">
        <f>IF(AND(L58="",L60="")=TRUE,"",V59&amp;"勝"&amp;W59&amp;"敗"&amp;X59&amp;"引")</f>
        <v>6勝7敗0引</v>
      </c>
      <c r="S59">
        <v>800</v>
      </c>
      <c r="U59" s="95"/>
      <c r="V59" s="95">
        <f>IF(U58=2,V55+1,IF(U58=0,0,V55))</f>
        <v>6</v>
      </c>
      <c r="W59" s="95">
        <f>IF(U58=3,W55+1,IF(U58=0,0,W55))</f>
        <v>7</v>
      </c>
      <c r="X59" s="95">
        <f>IF(U58=1,X55+1,X55)</f>
        <v>0</v>
      </c>
    </row>
    <row r="60" spans="1:24" ht="21" customHeight="1" thickBot="1">
      <c r="A60" s="6"/>
      <c r="B60" s="7"/>
      <c r="C60" s="7"/>
      <c r="D60" s="75">
        <v>0.65277777777777779</v>
      </c>
      <c r="E60" s="17">
        <v>80.997</v>
      </c>
      <c r="F60" s="91" t="s">
        <v>64</v>
      </c>
      <c r="G60" s="43">
        <v>10000</v>
      </c>
      <c r="H60" s="92">
        <v>0.1</v>
      </c>
      <c r="I60" s="56">
        <f>E60+F60</f>
        <v>80.986999999999995</v>
      </c>
      <c r="J60" s="57">
        <f>I60+H58</f>
        <v>81.066999999999993</v>
      </c>
      <c r="K60" s="57">
        <f>I60-H60</f>
        <v>80.887</v>
      </c>
      <c r="L60" s="53">
        <v>1</v>
      </c>
      <c r="M60" s="48" t="s">
        <v>45</v>
      </c>
      <c r="N60" s="8">
        <v>800</v>
      </c>
      <c r="O60" s="8">
        <f>IF(L60&lt;&gt;"",IF(M60="○",100,IF(M60="×",-100,"")),"")</f>
        <v>100</v>
      </c>
      <c r="P60" s="54" t="str">
        <f>IF(M60="○","勝",IF(M60="×","敗",""))</f>
        <v>勝</v>
      </c>
      <c r="U60" s="95"/>
      <c r="V60" s="95"/>
      <c r="W60" s="95"/>
      <c r="X60" s="95"/>
    </row>
    <row r="61" spans="1:24" ht="21" customHeight="1">
      <c r="A61" s="26" t="s">
        <v>0</v>
      </c>
      <c r="B61" s="38" t="s">
        <v>33</v>
      </c>
      <c r="C61" s="38" t="s">
        <v>34</v>
      </c>
      <c r="D61" s="88" t="s">
        <v>26</v>
      </c>
      <c r="E61" s="25" t="s">
        <v>31</v>
      </c>
      <c r="F61" s="88" t="s">
        <v>27</v>
      </c>
      <c r="G61" s="86" t="s">
        <v>28</v>
      </c>
      <c r="H61" s="18" t="s">
        <v>10</v>
      </c>
      <c r="I61" s="41" t="s">
        <v>19</v>
      </c>
      <c r="J61" s="40" t="s">
        <v>21</v>
      </c>
      <c r="K61" s="40" t="s">
        <v>22</v>
      </c>
      <c r="L61" s="82" t="s">
        <v>14</v>
      </c>
      <c r="M61" s="36" t="s">
        <v>15</v>
      </c>
      <c r="N61" s="33" t="s">
        <v>16</v>
      </c>
      <c r="O61" s="33" t="s">
        <v>12</v>
      </c>
      <c r="P61" s="34" t="s">
        <v>13</v>
      </c>
      <c r="U61" s="95"/>
      <c r="V61" s="95"/>
      <c r="W61" s="95"/>
      <c r="X61" s="95"/>
    </row>
    <row r="62" spans="1:24" ht="21" customHeight="1">
      <c r="A62" s="4"/>
      <c r="B62" s="58"/>
      <c r="C62" s="58"/>
      <c r="D62" s="74">
        <v>0.74305555555555547</v>
      </c>
      <c r="E62" s="16">
        <v>80.861000000000004</v>
      </c>
      <c r="F62" s="90">
        <v>0.01</v>
      </c>
      <c r="G62" s="42">
        <v>10000</v>
      </c>
      <c r="H62" s="30">
        <v>0.08</v>
      </c>
      <c r="I62" s="24">
        <f>E62+F62</f>
        <v>80.871000000000009</v>
      </c>
      <c r="J62" s="2">
        <f>I62-H62</f>
        <v>80.791000000000011</v>
      </c>
      <c r="K62" s="2">
        <f>I62+H64</f>
        <v>80.971000000000004</v>
      </c>
      <c r="L62" s="47"/>
      <c r="M62" s="47"/>
      <c r="N62" s="1" t="str">
        <f>IF(M62="○",H62*G62,IF(M62="×",-H62*G62,""))</f>
        <v/>
      </c>
      <c r="O62" s="1" t="str">
        <f>IF(L62&lt;&gt;"",IF(M62="○",100,IF(M62="×",-100,"")),"")</f>
        <v/>
      </c>
      <c r="P62" s="45" t="str">
        <f>IF(M62="○","勝",IF(M62="×","敗",""))</f>
        <v/>
      </c>
      <c r="U62" s="95">
        <f>IF(AND(V62="",W62="")=TRUE,0,IF(AND(V62="勝",W62="敗")=TRUE,1,IF(AND(W62="勝",V62="敗")=TRUE,1,IF(AND(V62="勝",W62="")=TRUE,2,IF(AND(W62="勝",V62="")=TRUE,2,IF(AND(V62="敗",W62="")=TRUE,3,IF(AND(W62="敗",V62="")=TRUE,3,0)))))))</f>
        <v>3</v>
      </c>
      <c r="V62" s="95" t="str">
        <f>IF(L62="","",P62)</f>
        <v/>
      </c>
      <c r="W62" s="95" t="str">
        <f>IF(L64="","",P64)</f>
        <v>敗</v>
      </c>
      <c r="X62" s="95"/>
    </row>
    <row r="63" spans="1:24" ht="21" customHeight="1">
      <c r="A63" s="5">
        <f>A59+1</f>
        <v>14</v>
      </c>
      <c r="B63" s="59">
        <v>40480</v>
      </c>
      <c r="C63" s="60" t="str">
        <f>IF(B63="","",TEXT(B63,"(aaa)"))</f>
        <v>(金)</v>
      </c>
      <c r="D63" s="89" t="s">
        <v>26</v>
      </c>
      <c r="E63" s="27" t="s">
        <v>32</v>
      </c>
      <c r="F63" s="89"/>
      <c r="G63" s="87" t="s">
        <v>28</v>
      </c>
      <c r="H63" s="37" t="s">
        <v>11</v>
      </c>
      <c r="I63" s="83" t="s">
        <v>20</v>
      </c>
      <c r="J63" s="84" t="s">
        <v>21</v>
      </c>
      <c r="K63" s="84" t="s">
        <v>22</v>
      </c>
      <c r="L63" s="85" t="s">
        <v>14</v>
      </c>
      <c r="M63" s="48"/>
      <c r="N63" s="1">
        <v>-1010</v>
      </c>
      <c r="O63" s="94">
        <f>IF(AND(O62="",O64="")=TRUE,"",V63/SUM(V63:X63)*100)</f>
        <v>42.857142857142854</v>
      </c>
      <c r="P63" s="45" t="str">
        <f>IF(AND(L62="",L64="")=TRUE,"",V63&amp;"勝"&amp;W63&amp;"敗"&amp;X63&amp;"引")</f>
        <v>6勝8敗0引</v>
      </c>
      <c r="S63">
        <v>-1010</v>
      </c>
      <c r="U63" s="95"/>
      <c r="V63" s="95">
        <f>IF(U62=2,V59+1,IF(U62=0,0,V59))</f>
        <v>6</v>
      </c>
      <c r="W63" s="95">
        <f>IF(U62=3,W59+1,IF(U62=0,0,W59))</f>
        <v>8</v>
      </c>
      <c r="X63" s="95">
        <f>IF(U62=1,X59+1,X59)</f>
        <v>0</v>
      </c>
    </row>
    <row r="64" spans="1:24" ht="21" customHeight="1" thickBot="1">
      <c r="A64" s="6"/>
      <c r="B64" s="7"/>
      <c r="C64" s="7"/>
      <c r="D64" s="75">
        <v>0.66319444444444442</v>
      </c>
      <c r="E64" s="17">
        <v>80.540000000000006</v>
      </c>
      <c r="F64" s="91" t="s">
        <v>64</v>
      </c>
      <c r="G64" s="43">
        <v>10000</v>
      </c>
      <c r="H64" s="92">
        <v>0.1</v>
      </c>
      <c r="I64" s="56">
        <f>E64+F64</f>
        <v>80.53</v>
      </c>
      <c r="J64" s="57">
        <f>I64+H62</f>
        <v>80.61</v>
      </c>
      <c r="K64" s="57">
        <f>I64-H64</f>
        <v>80.430000000000007</v>
      </c>
      <c r="L64" s="53">
        <v>1</v>
      </c>
      <c r="M64" s="48" t="s">
        <v>47</v>
      </c>
      <c r="N64" s="8">
        <v>-1010</v>
      </c>
      <c r="O64" s="8">
        <f>IF(L64&lt;&gt;"",IF(M64="○",100,IF(M64="×",-100,"")),"")</f>
        <v>-100</v>
      </c>
      <c r="P64" s="54" t="str">
        <f>IF(M64="○","勝",IF(M64="×","敗",""))</f>
        <v>敗</v>
      </c>
      <c r="U64" s="95"/>
      <c r="V64" s="95"/>
      <c r="W64" s="95"/>
      <c r="X64" s="95"/>
    </row>
    <row r="65" spans="1:24" ht="21" customHeight="1">
      <c r="A65" s="26" t="s">
        <v>0</v>
      </c>
      <c r="B65" s="38" t="s">
        <v>33</v>
      </c>
      <c r="C65" s="38" t="s">
        <v>34</v>
      </c>
      <c r="D65" s="88" t="s">
        <v>26</v>
      </c>
      <c r="E65" s="25" t="s">
        <v>31</v>
      </c>
      <c r="F65" s="88" t="s">
        <v>27</v>
      </c>
      <c r="G65" s="86" t="s">
        <v>28</v>
      </c>
      <c r="H65" s="18" t="s">
        <v>10</v>
      </c>
      <c r="I65" s="41" t="s">
        <v>19</v>
      </c>
      <c r="J65" s="40" t="s">
        <v>21</v>
      </c>
      <c r="K65" s="40" t="s">
        <v>22</v>
      </c>
      <c r="L65" s="82" t="s">
        <v>14</v>
      </c>
      <c r="M65" s="36" t="s">
        <v>15</v>
      </c>
      <c r="N65" s="33" t="s">
        <v>16</v>
      </c>
      <c r="O65" s="33" t="s">
        <v>12</v>
      </c>
      <c r="P65" s="34" t="s">
        <v>13</v>
      </c>
      <c r="U65" s="95"/>
      <c r="V65" s="95"/>
      <c r="W65" s="95"/>
      <c r="X65" s="95"/>
    </row>
    <row r="66" spans="1:24" ht="21" customHeight="1">
      <c r="A66" s="4"/>
      <c r="B66" s="58"/>
      <c r="C66" s="58"/>
      <c r="D66" s="74">
        <v>0.66666666666666663</v>
      </c>
      <c r="E66" s="16">
        <v>80.600999999999999</v>
      </c>
      <c r="F66" s="90">
        <v>0.01</v>
      </c>
      <c r="G66" s="42">
        <v>10000</v>
      </c>
      <c r="H66" s="30">
        <v>0.08</v>
      </c>
      <c r="I66" s="24">
        <f>E66+F66</f>
        <v>80.611000000000004</v>
      </c>
      <c r="J66" s="2">
        <f>I66-H66</f>
        <v>80.531000000000006</v>
      </c>
      <c r="K66" s="2">
        <f>I66+H68</f>
        <v>80.710999999999999</v>
      </c>
      <c r="L66" s="47"/>
      <c r="M66" s="47"/>
      <c r="N66" s="1" t="str">
        <f>IF(M66="○",H66*G66,IF(M66="×",-H66*G66,""))</f>
        <v/>
      </c>
      <c r="O66" s="1" t="str">
        <f>IF(L66&lt;&gt;"",IF(M66="○",100,IF(M66="×",-100,"")),"")</f>
        <v/>
      </c>
      <c r="P66" s="45" t="str">
        <f>IF(M66="○","勝",IF(M66="×","敗",""))</f>
        <v/>
      </c>
      <c r="U66" s="95">
        <f>IF(AND(V66="",W66="")=TRUE,0,IF(AND(V66="勝",W66="敗")=TRUE,1,IF(AND(W66="勝",V66="敗")=TRUE,1,IF(AND(V66="勝",W66="")=TRUE,2,IF(AND(W66="勝",V66="")=TRUE,2,IF(AND(V66="敗",W66="")=TRUE,3,IF(AND(W66="敗",V66="")=TRUE,3,0)))))))</f>
        <v>2</v>
      </c>
      <c r="V66" s="95" t="str">
        <f>IF(L66="","",P66)</f>
        <v/>
      </c>
      <c r="W66" s="95" t="str">
        <f>IF(L68="","",P68)</f>
        <v>勝</v>
      </c>
      <c r="X66" s="95"/>
    </row>
    <row r="67" spans="1:24" ht="21" customHeight="1">
      <c r="A67" s="5">
        <f>A63+1</f>
        <v>15</v>
      </c>
      <c r="B67" s="59">
        <v>40483</v>
      </c>
      <c r="C67" s="60" t="str">
        <f>IF(B67="","",TEXT(B67,"(aaa)"))</f>
        <v>(月)</v>
      </c>
      <c r="D67" s="89" t="s">
        <v>26</v>
      </c>
      <c r="E67" s="27" t="s">
        <v>32</v>
      </c>
      <c r="F67" s="89"/>
      <c r="G67" s="87" t="s">
        <v>28</v>
      </c>
      <c r="H67" s="37" t="s">
        <v>11</v>
      </c>
      <c r="I67" s="83" t="s">
        <v>20</v>
      </c>
      <c r="J67" s="84" t="s">
        <v>21</v>
      </c>
      <c r="K67" s="84" t="s">
        <v>22</v>
      </c>
      <c r="L67" s="85" t="s">
        <v>14</v>
      </c>
      <c r="M67" s="48"/>
      <c r="N67" s="1">
        <v>800</v>
      </c>
      <c r="O67" s="94">
        <f>IF(AND(O66="",O68="")=TRUE,"",V67/SUM(V67:X67)*100)</f>
        <v>46.666666666666664</v>
      </c>
      <c r="P67" s="45" t="str">
        <f>IF(AND(L66="",L68="")=TRUE,"",V67&amp;"勝"&amp;W67&amp;"敗"&amp;X67&amp;"引")</f>
        <v>7勝8敗0引</v>
      </c>
      <c r="S67">
        <v>800</v>
      </c>
      <c r="U67" s="95"/>
      <c r="V67" s="95">
        <f>IF(U66=2,V63+1,IF(U66=0,0,V63))</f>
        <v>7</v>
      </c>
      <c r="W67" s="95">
        <f>IF(U66=3,W63+1,IF(U66=0,0,W63))</f>
        <v>8</v>
      </c>
      <c r="X67" s="95">
        <f>IF(U66=1,X63+1,X63)</f>
        <v>0</v>
      </c>
    </row>
    <row r="68" spans="1:24" ht="21" customHeight="1" thickBot="1">
      <c r="A68" s="6"/>
      <c r="B68" s="7"/>
      <c r="C68" s="7"/>
      <c r="D68" s="75">
        <v>0.76736111111111116</v>
      </c>
      <c r="E68" s="17">
        <v>80.364000000000004</v>
      </c>
      <c r="F68" s="91" t="s">
        <v>64</v>
      </c>
      <c r="G68" s="43">
        <v>10000</v>
      </c>
      <c r="H68" s="92">
        <v>0.1</v>
      </c>
      <c r="I68" s="56">
        <f>E68+F68</f>
        <v>80.353999999999999</v>
      </c>
      <c r="J68" s="57">
        <f>I68+H66</f>
        <v>80.433999999999997</v>
      </c>
      <c r="K68" s="57">
        <f>I68-H68</f>
        <v>80.254000000000005</v>
      </c>
      <c r="L68" s="53">
        <v>1</v>
      </c>
      <c r="M68" s="48" t="s">
        <v>45</v>
      </c>
      <c r="N68" s="8">
        <v>800</v>
      </c>
      <c r="O68" s="8">
        <f>IF(L68&lt;&gt;"",IF(M68="○",100,IF(M68="×",-100,"")),"")</f>
        <v>100</v>
      </c>
      <c r="P68" s="54" t="str">
        <f>IF(M68="○","勝",IF(M68="×","敗",""))</f>
        <v>勝</v>
      </c>
      <c r="Q68" s="143" t="s">
        <v>86</v>
      </c>
      <c r="U68" s="95"/>
      <c r="V68" s="95"/>
      <c r="W68" s="95"/>
      <c r="X68" s="95"/>
    </row>
    <row r="69" spans="1:24" ht="21" customHeight="1">
      <c r="A69" s="26" t="s">
        <v>0</v>
      </c>
      <c r="B69" s="38" t="s">
        <v>33</v>
      </c>
      <c r="C69" s="38" t="s">
        <v>34</v>
      </c>
      <c r="D69" s="88" t="s">
        <v>26</v>
      </c>
      <c r="E69" s="25" t="s">
        <v>31</v>
      </c>
      <c r="F69" s="88" t="s">
        <v>27</v>
      </c>
      <c r="G69" s="86" t="s">
        <v>28</v>
      </c>
      <c r="H69" s="18" t="s">
        <v>10</v>
      </c>
      <c r="I69" s="41" t="s">
        <v>19</v>
      </c>
      <c r="J69" s="40" t="s">
        <v>21</v>
      </c>
      <c r="K69" s="40" t="s">
        <v>22</v>
      </c>
      <c r="L69" s="82" t="s">
        <v>14</v>
      </c>
      <c r="M69" s="36" t="s">
        <v>15</v>
      </c>
      <c r="N69" s="33" t="s">
        <v>16</v>
      </c>
      <c r="O69" s="33" t="s">
        <v>12</v>
      </c>
      <c r="P69" s="34" t="s">
        <v>13</v>
      </c>
      <c r="U69" s="95"/>
      <c r="V69" s="95"/>
      <c r="W69" s="95"/>
      <c r="X69" s="95"/>
    </row>
    <row r="70" spans="1:24" ht="21" customHeight="1">
      <c r="A70" s="4"/>
      <c r="B70" s="58"/>
      <c r="C70" s="58"/>
      <c r="D70" s="74">
        <v>0.83680555555555547</v>
      </c>
      <c r="E70" s="16">
        <v>82.188000000000002</v>
      </c>
      <c r="F70" s="90">
        <v>0.01</v>
      </c>
      <c r="G70" s="42">
        <v>10000</v>
      </c>
      <c r="H70" s="30">
        <v>0.08</v>
      </c>
      <c r="I70" s="24">
        <f>E70+F70</f>
        <v>82.198000000000008</v>
      </c>
      <c r="J70" s="2">
        <f>I70-H70</f>
        <v>82.118000000000009</v>
      </c>
      <c r="K70" s="2">
        <f>I70+H72</f>
        <v>82.298000000000002</v>
      </c>
      <c r="L70" s="47">
        <v>1</v>
      </c>
      <c r="M70" s="47" t="s">
        <v>47</v>
      </c>
      <c r="N70" s="1">
        <v>-1010</v>
      </c>
      <c r="O70" s="1">
        <f>IF(L70&lt;&gt;"",IF(M70="○",100,IF(M70="×",-100,"")),"")</f>
        <v>-100</v>
      </c>
      <c r="P70" s="45" t="str">
        <f>IF(M70="○","勝",IF(M70="×","敗",""))</f>
        <v>敗</v>
      </c>
      <c r="U70" s="95">
        <f>IF(AND(V70="",W70="")=TRUE,0,IF(AND(V70="勝",W70="敗")=TRUE,1,IF(AND(W70="勝",V70="敗")=TRUE,1,IF(AND(V70="勝",W70="")=TRUE,2,IF(AND(W70="勝",V70="")=TRUE,2,IF(AND(V70="敗",W70="")=TRUE,3,IF(AND(W70="敗",V70="")=TRUE,3,0)))))))</f>
        <v>3</v>
      </c>
      <c r="V70" s="95" t="str">
        <f>IF(L70="","",P70)</f>
        <v>敗</v>
      </c>
      <c r="W70" s="95" t="str">
        <f>IF(L72="","",P72)</f>
        <v/>
      </c>
      <c r="X70" s="95"/>
    </row>
    <row r="71" spans="1:24" ht="21" customHeight="1">
      <c r="A71" s="5">
        <f>A67+1</f>
        <v>16</v>
      </c>
      <c r="B71" s="59">
        <v>40492</v>
      </c>
      <c r="C71" s="60" t="str">
        <f>IF(B71="","",TEXT(B71,"(aaa)"))</f>
        <v>(水)</v>
      </c>
      <c r="D71" s="89" t="s">
        <v>26</v>
      </c>
      <c r="E71" s="27" t="s">
        <v>32</v>
      </c>
      <c r="F71" s="89"/>
      <c r="G71" s="87" t="s">
        <v>28</v>
      </c>
      <c r="H71" s="37" t="s">
        <v>11</v>
      </c>
      <c r="I71" s="83" t="s">
        <v>20</v>
      </c>
      <c r="J71" s="84" t="s">
        <v>21</v>
      </c>
      <c r="K71" s="84" t="s">
        <v>22</v>
      </c>
      <c r="L71" s="85" t="s">
        <v>14</v>
      </c>
      <c r="M71" s="48"/>
      <c r="N71" s="1">
        <f>IF(N72="",N70,IF(N70="",N72,N70+N72))</f>
        <v>-1010</v>
      </c>
      <c r="O71" s="94">
        <f>IF(AND(O70="",O72="")=TRUE,"",V71/SUM(V71:X71)*100)</f>
        <v>43.75</v>
      </c>
      <c r="P71" s="45" t="str">
        <f>IF(AND(L70="",L72="")=TRUE,"",V71&amp;"勝"&amp;W71&amp;"敗"&amp;X71&amp;"引")</f>
        <v>7勝9敗0引</v>
      </c>
      <c r="S71">
        <v>-1010</v>
      </c>
      <c r="U71" s="95"/>
      <c r="V71" s="95">
        <f>IF(U70=2,V67+1,IF(U70=0,0,V67))</f>
        <v>7</v>
      </c>
      <c r="W71" s="95">
        <f>IF(U70=3,W67+1,IF(U70=0,0,W67))</f>
        <v>9</v>
      </c>
      <c r="X71" s="95">
        <f>IF(U70=1,X67+1,X67)</f>
        <v>0</v>
      </c>
    </row>
    <row r="72" spans="1:24" ht="21" customHeight="1" thickBot="1">
      <c r="A72" s="6"/>
      <c r="B72" s="7"/>
      <c r="C72" s="7"/>
      <c r="D72" s="75">
        <v>0.73263888888888884</v>
      </c>
      <c r="E72" s="17">
        <v>81.63</v>
      </c>
      <c r="F72" s="91" t="s">
        <v>63</v>
      </c>
      <c r="G72" s="43">
        <v>10000</v>
      </c>
      <c r="H72" s="92">
        <v>0.1</v>
      </c>
      <c r="I72" s="56">
        <f>E72+F72</f>
        <v>81.61999999999999</v>
      </c>
      <c r="J72" s="57">
        <f>I72+H70</f>
        <v>81.699999999999989</v>
      </c>
      <c r="K72" s="57">
        <f>I72-H72</f>
        <v>81.52</v>
      </c>
      <c r="L72" s="53"/>
      <c r="M72" s="48"/>
      <c r="N72" s="8" t="str">
        <f>IF(M72="○",H72*G72,IF(M72="×",-H72*G72,""))</f>
        <v/>
      </c>
      <c r="O72" s="8" t="str">
        <f>IF(L72&lt;&gt;"",IF(M72="○",100,IF(M72="×",-100,"")),"")</f>
        <v/>
      </c>
      <c r="P72" s="54" t="str">
        <f>IF(M72="○","勝",IF(M72="×","敗",""))</f>
        <v/>
      </c>
      <c r="U72" s="95"/>
      <c r="V72" s="95"/>
      <c r="W72" s="95"/>
      <c r="X72" s="95"/>
    </row>
    <row r="73" spans="1:24" ht="21" customHeight="1">
      <c r="A73" s="26" t="s">
        <v>0</v>
      </c>
      <c r="B73" s="38" t="s">
        <v>33</v>
      </c>
      <c r="C73" s="38" t="s">
        <v>34</v>
      </c>
      <c r="D73" s="88" t="s">
        <v>26</v>
      </c>
      <c r="E73" s="25" t="s">
        <v>31</v>
      </c>
      <c r="F73" s="88" t="s">
        <v>27</v>
      </c>
      <c r="G73" s="86" t="s">
        <v>28</v>
      </c>
      <c r="H73" s="18" t="s">
        <v>10</v>
      </c>
      <c r="I73" s="41" t="s">
        <v>19</v>
      </c>
      <c r="J73" s="40" t="s">
        <v>21</v>
      </c>
      <c r="K73" s="40" t="s">
        <v>22</v>
      </c>
      <c r="L73" s="82" t="s">
        <v>14</v>
      </c>
      <c r="M73" s="36" t="s">
        <v>15</v>
      </c>
      <c r="N73" s="33" t="s">
        <v>16</v>
      </c>
      <c r="O73" s="33" t="s">
        <v>12</v>
      </c>
      <c r="P73" s="34" t="s">
        <v>13</v>
      </c>
      <c r="U73" s="95"/>
      <c r="V73" s="95"/>
      <c r="W73" s="95"/>
      <c r="X73" s="95"/>
    </row>
    <row r="74" spans="1:24" ht="21" customHeight="1">
      <c r="A74" s="4"/>
      <c r="B74" s="58"/>
      <c r="C74" s="58"/>
      <c r="D74" s="74">
        <v>0.71875</v>
      </c>
      <c r="E74" s="16">
        <v>82.36</v>
      </c>
      <c r="F74" s="90">
        <v>0.01</v>
      </c>
      <c r="G74" s="42">
        <v>10000</v>
      </c>
      <c r="H74" s="30">
        <v>0.08</v>
      </c>
      <c r="I74" s="24">
        <f>E74+F74</f>
        <v>82.37</v>
      </c>
      <c r="J74" s="2">
        <f>I74-H74</f>
        <v>82.29</v>
      </c>
      <c r="K74" s="2">
        <f>I74+H76</f>
        <v>82.47</v>
      </c>
      <c r="L74" s="47">
        <v>1</v>
      </c>
      <c r="M74" s="47" t="s">
        <v>47</v>
      </c>
      <c r="N74" s="1">
        <v>-1000</v>
      </c>
      <c r="O74" s="1">
        <f>IF(L74&lt;&gt;"",IF(M74="○",100,IF(M74="×",-100,"")),"")</f>
        <v>-100</v>
      </c>
      <c r="P74" s="45" t="str">
        <f>IF(M74="○","勝",IF(M74="×","敗",""))</f>
        <v>敗</v>
      </c>
      <c r="Q74" t="s">
        <v>66</v>
      </c>
      <c r="U74" s="95">
        <f>IF(AND(V74="",W74="")=TRUE,0,IF(AND(V74="勝",W74="敗")=TRUE,1,IF(AND(W74="勝",V74="敗")=TRUE,1,IF(AND(V74="勝",W74="")=TRUE,2,IF(AND(W74="勝",V74="")=TRUE,2,IF(AND(V74="敗",W74="")=TRUE,3,IF(AND(W74="敗",V74="")=TRUE,3,0)))))))</f>
        <v>3</v>
      </c>
      <c r="V74" s="95" t="str">
        <f>IF(L74="","",P74)</f>
        <v>敗</v>
      </c>
      <c r="W74" s="95" t="str">
        <f>IF(L76="","",P76)</f>
        <v/>
      </c>
      <c r="X74" s="95"/>
    </row>
    <row r="75" spans="1:24" ht="21" customHeight="1">
      <c r="A75" s="5">
        <f>A71+1</f>
        <v>17</v>
      </c>
      <c r="B75" s="59">
        <v>40493</v>
      </c>
      <c r="C75" s="60" t="str">
        <f>IF(B75="","",TEXT(B75,"(aaa)"))</f>
        <v>(木)</v>
      </c>
      <c r="D75" s="89" t="s">
        <v>26</v>
      </c>
      <c r="E75" s="27" t="s">
        <v>32</v>
      </c>
      <c r="F75" s="89"/>
      <c r="G75" s="87" t="s">
        <v>28</v>
      </c>
      <c r="H75" s="37" t="s">
        <v>11</v>
      </c>
      <c r="I75" s="83" t="s">
        <v>20</v>
      </c>
      <c r="J75" s="84" t="s">
        <v>21</v>
      </c>
      <c r="K75" s="84" t="s">
        <v>22</v>
      </c>
      <c r="L75" s="85" t="s">
        <v>14</v>
      </c>
      <c r="M75" s="48"/>
      <c r="N75" s="1">
        <f>IF(N76="",N74,IF(N74="",N76,N74+N76))</f>
        <v>-1000</v>
      </c>
      <c r="O75" s="94">
        <f>IF(AND(O74="",O76="")=TRUE,"",V75/SUM(V75:X75)*100)</f>
        <v>41.17647058823529</v>
      </c>
      <c r="P75" s="110" t="str">
        <f>IF(AND(L74="",L76="")=TRUE,"",V75&amp;"勝"&amp;W75&amp;"敗"&amp;X75&amp;"引")</f>
        <v>7勝10敗0引</v>
      </c>
      <c r="Q75" s="107" t="s">
        <v>65</v>
      </c>
      <c r="S75">
        <v>-1000</v>
      </c>
      <c r="U75" s="95"/>
      <c r="V75" s="95">
        <f>IF(U74=2,V71+1,IF(U74=0,0,V71))</f>
        <v>7</v>
      </c>
      <c r="W75" s="95">
        <f>IF(U74=3,W71+1,IF(U74=0,0,W71))</f>
        <v>10</v>
      </c>
      <c r="X75" s="95">
        <f>IF(U74=1,X71+1,X71)</f>
        <v>0</v>
      </c>
    </row>
    <row r="76" spans="1:24" ht="21" customHeight="1" thickBot="1">
      <c r="A76" s="6"/>
      <c r="B76" s="7"/>
      <c r="C76" s="7"/>
      <c r="D76" s="75">
        <v>0.76041666666666663</v>
      </c>
      <c r="E76" s="17">
        <v>82.08</v>
      </c>
      <c r="F76" s="91" t="s">
        <v>64</v>
      </c>
      <c r="G76" s="43">
        <v>10000</v>
      </c>
      <c r="H76" s="92">
        <v>0.1</v>
      </c>
      <c r="I76" s="56">
        <f>E76+F76</f>
        <v>82.07</v>
      </c>
      <c r="J76" s="57">
        <f>I76+H74</f>
        <v>82.149999999999991</v>
      </c>
      <c r="K76" s="57">
        <f>I76-H76</f>
        <v>81.97</v>
      </c>
      <c r="L76" s="53"/>
      <c r="M76" s="48"/>
      <c r="N76" s="8" t="str">
        <f>IF(M76="○",H76*G76,IF(M76="×",-H76*G76,""))</f>
        <v/>
      </c>
      <c r="O76" s="8" t="str">
        <f>IF(L76&lt;&gt;"",IF(M76="○",100,IF(M76="×",-100,"")),"")</f>
        <v/>
      </c>
      <c r="P76" s="54" t="str">
        <f>IF(M76="○","勝",IF(M76="×","敗",""))</f>
        <v/>
      </c>
      <c r="U76" s="95"/>
      <c r="V76" s="95"/>
      <c r="W76" s="95"/>
      <c r="X76" s="95"/>
    </row>
    <row r="77" spans="1:24" ht="21" customHeight="1">
      <c r="A77" s="26" t="s">
        <v>0</v>
      </c>
      <c r="B77" s="38" t="s">
        <v>33</v>
      </c>
      <c r="C77" s="38" t="s">
        <v>34</v>
      </c>
      <c r="D77" s="88" t="s">
        <v>26</v>
      </c>
      <c r="E77" s="25" t="s">
        <v>31</v>
      </c>
      <c r="F77" s="88" t="s">
        <v>27</v>
      </c>
      <c r="G77" s="86" t="s">
        <v>28</v>
      </c>
      <c r="H77" s="18" t="s">
        <v>10</v>
      </c>
      <c r="I77" s="41" t="s">
        <v>19</v>
      </c>
      <c r="J77" s="40" t="s">
        <v>21</v>
      </c>
      <c r="K77" s="40" t="s">
        <v>22</v>
      </c>
      <c r="L77" s="82" t="s">
        <v>14</v>
      </c>
      <c r="M77" s="36" t="s">
        <v>15</v>
      </c>
      <c r="N77" s="33" t="s">
        <v>16</v>
      </c>
      <c r="O77" s="33" t="s">
        <v>12</v>
      </c>
      <c r="P77" s="34" t="s">
        <v>13</v>
      </c>
      <c r="U77" s="95"/>
      <c r="V77" s="95"/>
      <c r="W77" s="95"/>
      <c r="X77" s="95"/>
    </row>
    <row r="78" spans="1:24" ht="21" customHeight="1">
      <c r="A78" s="4"/>
      <c r="B78" s="58"/>
      <c r="C78" s="58"/>
      <c r="D78" s="74">
        <v>0.63194444444444442</v>
      </c>
      <c r="E78" s="16">
        <v>82.39</v>
      </c>
      <c r="F78" s="90">
        <v>0.01</v>
      </c>
      <c r="G78" s="42">
        <v>1000</v>
      </c>
      <c r="H78" s="30">
        <v>0.08</v>
      </c>
      <c r="I78" s="24">
        <f>E78+F78</f>
        <v>82.4</v>
      </c>
      <c r="J78" s="2">
        <f>I78-H78</f>
        <v>82.320000000000007</v>
      </c>
      <c r="K78" s="2">
        <f>I78+H80</f>
        <v>82.5</v>
      </c>
      <c r="L78" s="47"/>
      <c r="M78" s="47"/>
      <c r="N78" s="1" t="str">
        <f>IF(M78="○",H78*G78,IF(M78="×",-H78*G78,""))</f>
        <v/>
      </c>
      <c r="O78" s="1" t="str">
        <f>IF(L78&lt;&gt;"",IF(M78="○",100,IF(M78="×",-100,"")),"")</f>
        <v/>
      </c>
      <c r="P78" s="45" t="str">
        <f>IF(M78="○","勝",IF(M78="×","敗",""))</f>
        <v/>
      </c>
      <c r="U78" s="95">
        <f>IF(AND(V78="",W78="")=TRUE,0,IF(AND(V78="勝",W78="敗")=TRUE,1,IF(AND(W78="勝",V78="敗")=TRUE,1,IF(AND(V78="勝",W78="")=TRUE,2,IF(AND(W78="勝",V78="")=TRUE,2,IF(AND(V78="敗",W78="")=TRUE,3,IF(AND(W78="敗",V78="")=TRUE,3,0)))))))</f>
        <v>2</v>
      </c>
      <c r="V78" s="95" t="str">
        <f>IF(L78="","",P78)</f>
        <v/>
      </c>
      <c r="W78" s="95" t="str">
        <f>IF(L80="","",P80)</f>
        <v>勝</v>
      </c>
      <c r="X78" s="95"/>
    </row>
    <row r="79" spans="1:24" ht="21" customHeight="1">
      <c r="A79" s="5">
        <f>A75+1</f>
        <v>18</v>
      </c>
      <c r="B79" s="59">
        <v>40494</v>
      </c>
      <c r="C79" s="60" t="str">
        <f>IF(B79="","",TEXT(B79,"(aaa)"))</f>
        <v>(金)</v>
      </c>
      <c r="D79" s="89" t="s">
        <v>26</v>
      </c>
      <c r="E79" s="27" t="s">
        <v>32</v>
      </c>
      <c r="F79" s="89"/>
      <c r="G79" s="87" t="s">
        <v>28</v>
      </c>
      <c r="H79" s="37" t="s">
        <v>11</v>
      </c>
      <c r="I79" s="83" t="s">
        <v>20</v>
      </c>
      <c r="J79" s="84" t="s">
        <v>21</v>
      </c>
      <c r="K79" s="84" t="s">
        <v>22</v>
      </c>
      <c r="L79" s="85" t="s">
        <v>14</v>
      </c>
      <c r="M79" s="48"/>
      <c r="N79" s="1">
        <v>80</v>
      </c>
      <c r="O79" s="94">
        <f>IF(AND(O78="",O80="")=TRUE,"",V79/SUM(V79:X79)*100)</f>
        <v>44.444444444444443</v>
      </c>
      <c r="P79" s="109" t="str">
        <f>IF(AND(L78="",L80="")=TRUE,"",V79&amp;"勝"&amp;W79&amp;"敗"&amp;X79&amp;"引")</f>
        <v>8勝10敗0引</v>
      </c>
      <c r="S79">
        <v>80</v>
      </c>
      <c r="U79" s="95"/>
      <c r="V79" s="95">
        <f>IF(U78=2,V75+1,IF(U78=0,0,V75))</f>
        <v>8</v>
      </c>
      <c r="W79" s="95">
        <f>IF(U78=3,W75+1,IF(U78=0,0,W75))</f>
        <v>10</v>
      </c>
      <c r="X79" s="95">
        <f>IF(U78=1,X75+1,X75)</f>
        <v>0</v>
      </c>
    </row>
    <row r="80" spans="1:24" ht="21" customHeight="1" thickBot="1">
      <c r="A80" s="6"/>
      <c r="B80" s="7"/>
      <c r="C80" s="7"/>
      <c r="D80" s="75">
        <v>0.71527777777777779</v>
      </c>
      <c r="E80" s="17">
        <v>81.66</v>
      </c>
      <c r="F80" s="91" t="s">
        <v>64</v>
      </c>
      <c r="G80" s="43">
        <v>1000</v>
      </c>
      <c r="H80" s="92">
        <v>0.1</v>
      </c>
      <c r="I80" s="56">
        <f>E80+F80</f>
        <v>81.649999999999991</v>
      </c>
      <c r="J80" s="57">
        <f>I80+H78</f>
        <v>81.72999999999999</v>
      </c>
      <c r="K80" s="57">
        <f>I80-H80</f>
        <v>81.55</v>
      </c>
      <c r="L80" s="53">
        <v>1</v>
      </c>
      <c r="M80" s="48" t="s">
        <v>45</v>
      </c>
      <c r="N80" s="8">
        <v>80</v>
      </c>
      <c r="O80" s="8">
        <f>IF(L80&lt;&gt;"",IF(M80="○",100,IF(M80="×",-100,"")),"")</f>
        <v>100</v>
      </c>
      <c r="P80" s="54" t="str">
        <f>IF(M80="○","勝",IF(M80="×","敗",""))</f>
        <v>勝</v>
      </c>
      <c r="Q80" t="s">
        <v>75</v>
      </c>
      <c r="U80" s="95"/>
      <c r="V80" s="95"/>
      <c r="W80" s="95"/>
      <c r="X80" s="95"/>
    </row>
    <row r="81" spans="1:24" ht="21" customHeight="1">
      <c r="A81" s="26" t="s">
        <v>0</v>
      </c>
      <c r="B81" s="38" t="s">
        <v>33</v>
      </c>
      <c r="C81" s="38" t="s">
        <v>34</v>
      </c>
      <c r="D81" s="88" t="s">
        <v>26</v>
      </c>
      <c r="E81" s="25" t="s">
        <v>31</v>
      </c>
      <c r="F81" s="88" t="s">
        <v>27</v>
      </c>
      <c r="G81" s="86" t="s">
        <v>28</v>
      </c>
      <c r="H81" s="18" t="s">
        <v>10</v>
      </c>
      <c r="I81" s="41" t="s">
        <v>19</v>
      </c>
      <c r="J81" s="40" t="s">
        <v>21</v>
      </c>
      <c r="K81" s="40" t="s">
        <v>22</v>
      </c>
      <c r="L81" s="82" t="s">
        <v>14</v>
      </c>
      <c r="M81" s="36" t="s">
        <v>15</v>
      </c>
      <c r="N81" s="33" t="s">
        <v>16</v>
      </c>
      <c r="O81" s="33" t="s">
        <v>12</v>
      </c>
      <c r="P81" s="34" t="s">
        <v>13</v>
      </c>
      <c r="U81" s="95"/>
      <c r="V81" s="95"/>
      <c r="W81" s="95"/>
      <c r="X81" s="95"/>
    </row>
    <row r="82" spans="1:24" ht="21" customHeight="1">
      <c r="A82" s="4"/>
      <c r="B82" s="58"/>
      <c r="C82" s="58"/>
      <c r="D82" s="74">
        <v>0.85069444444444453</v>
      </c>
      <c r="E82" s="16">
        <v>82.98</v>
      </c>
      <c r="F82" s="90">
        <v>0.01</v>
      </c>
      <c r="G82" s="42">
        <v>10000</v>
      </c>
      <c r="H82" s="30">
        <v>0.08</v>
      </c>
      <c r="I82" s="24">
        <f>E82+F82</f>
        <v>82.990000000000009</v>
      </c>
      <c r="J82" s="2">
        <f>I82-H82</f>
        <v>82.910000000000011</v>
      </c>
      <c r="K82" s="2">
        <f>I82+H84</f>
        <v>83.09</v>
      </c>
      <c r="L82" s="47">
        <v>1</v>
      </c>
      <c r="M82" s="47" t="s">
        <v>45</v>
      </c>
      <c r="N82" s="1">
        <f>IF(M82="○",H82*G82,IF(M82="×",-H82*G82,""))</f>
        <v>800</v>
      </c>
      <c r="O82" s="1">
        <f>IF(L82&lt;&gt;"",IF(M82="○",100,IF(M82="×",-100,"")),"")</f>
        <v>100</v>
      </c>
      <c r="P82" s="45" t="str">
        <f>IF(M82="○","勝",IF(M82="×","敗",""))</f>
        <v>勝</v>
      </c>
      <c r="Q82" t="s">
        <v>67</v>
      </c>
      <c r="U82" s="95">
        <f>IF(AND(V82="",W82="")=TRUE,0,IF(AND(V82="勝",W82="敗")=TRUE,1,IF(AND(W82="勝",V82="敗")=TRUE,1,IF(AND(V82="勝",W82="")=TRUE,2,IF(AND(W82="勝",V82="")=TRUE,2,IF(AND(V82="敗",W82="")=TRUE,3,IF(AND(W82="敗",V82="")=TRUE,3,0)))))))</f>
        <v>2</v>
      </c>
      <c r="V82" s="95" t="str">
        <f>IF(L82="","",P82)</f>
        <v>勝</v>
      </c>
      <c r="W82" s="95" t="str">
        <f>IF(L84="","",P84)</f>
        <v/>
      </c>
      <c r="X82" s="95"/>
    </row>
    <row r="83" spans="1:24" ht="21" customHeight="1">
      <c r="A83" s="5">
        <f>A79+1</f>
        <v>19</v>
      </c>
      <c r="B83" s="59">
        <v>40497</v>
      </c>
      <c r="C83" s="60" t="str">
        <f>IF(B83="","",TEXT(B83,"(aaa)"))</f>
        <v>(月)</v>
      </c>
      <c r="D83" s="89" t="s">
        <v>26</v>
      </c>
      <c r="E83" s="27" t="s">
        <v>32</v>
      </c>
      <c r="F83" s="89"/>
      <c r="G83" s="87" t="s">
        <v>28</v>
      </c>
      <c r="H83" s="37" t="s">
        <v>11</v>
      </c>
      <c r="I83" s="83" t="s">
        <v>20</v>
      </c>
      <c r="J83" s="84" t="s">
        <v>21</v>
      </c>
      <c r="K83" s="84" t="s">
        <v>22</v>
      </c>
      <c r="L83" s="85" t="s">
        <v>14</v>
      </c>
      <c r="M83" s="48"/>
      <c r="N83" s="1">
        <f>IF(N84="",N82,IF(N82="",N84,N82+N84))</f>
        <v>800</v>
      </c>
      <c r="O83" s="94">
        <f>IF(AND(O82="",O84="")=TRUE,"",V83/SUM(V83:X83)*100)</f>
        <v>47.368421052631575</v>
      </c>
      <c r="P83" s="109" t="str">
        <f>IF(AND(L82="",L84="")=TRUE,"",V83&amp;"勝"&amp;W83&amp;"敗"&amp;X83&amp;"引")</f>
        <v>9勝10敗0引</v>
      </c>
      <c r="S83">
        <v>800</v>
      </c>
      <c r="U83" s="95"/>
      <c r="V83" s="95">
        <f>IF(U82=2,V79+1,IF(U82=0,0,V79))</f>
        <v>9</v>
      </c>
      <c r="W83" s="95">
        <f>IF(U82=3,W79+1,IF(U82=0,0,W79))</f>
        <v>10</v>
      </c>
      <c r="X83" s="95">
        <f>IF(U82=1,X79+1,X79)</f>
        <v>0</v>
      </c>
    </row>
    <row r="84" spans="1:24" ht="21" customHeight="1" thickBot="1">
      <c r="A84" s="6"/>
      <c r="B84" s="7"/>
      <c r="C84" s="7"/>
      <c r="D84" s="75">
        <v>0.625</v>
      </c>
      <c r="E84" s="17">
        <v>82.7</v>
      </c>
      <c r="F84" s="91" t="s">
        <v>64</v>
      </c>
      <c r="G84" s="43">
        <v>10000</v>
      </c>
      <c r="H84" s="92">
        <v>0.1</v>
      </c>
      <c r="I84" s="56">
        <f>E84+F84</f>
        <v>82.69</v>
      </c>
      <c r="J84" s="57">
        <f>I84+H82</f>
        <v>82.77</v>
      </c>
      <c r="K84" s="57">
        <f>I84-H84</f>
        <v>82.59</v>
      </c>
      <c r="L84" s="53"/>
      <c r="M84" s="48"/>
      <c r="N84" s="8" t="str">
        <f>IF(M84="○",H84*G84,IF(M84="×",-H84*G84,""))</f>
        <v/>
      </c>
      <c r="O84" s="8" t="str">
        <f>IF(L84&lt;&gt;"",IF(M84="○",100,IF(M84="×",-100,"")),"")</f>
        <v/>
      </c>
      <c r="P84" s="54" t="str">
        <f>IF(M84="○","勝",IF(M84="×","敗",""))</f>
        <v/>
      </c>
      <c r="U84" s="95"/>
      <c r="V84" s="95"/>
      <c r="W84" s="95"/>
      <c r="X84" s="95"/>
    </row>
    <row r="85" spans="1:24" ht="21" customHeight="1">
      <c r="A85" s="26" t="s">
        <v>0</v>
      </c>
      <c r="B85" s="38" t="s">
        <v>33</v>
      </c>
      <c r="C85" s="38" t="s">
        <v>34</v>
      </c>
      <c r="D85" s="88" t="s">
        <v>26</v>
      </c>
      <c r="E85" s="25" t="s">
        <v>31</v>
      </c>
      <c r="F85" s="88" t="s">
        <v>27</v>
      </c>
      <c r="G85" s="86" t="s">
        <v>28</v>
      </c>
      <c r="H85" s="18" t="s">
        <v>10</v>
      </c>
      <c r="I85" s="41" t="s">
        <v>19</v>
      </c>
      <c r="J85" s="40" t="s">
        <v>21</v>
      </c>
      <c r="K85" s="40" t="s">
        <v>22</v>
      </c>
      <c r="L85" s="82" t="s">
        <v>14</v>
      </c>
      <c r="M85" s="36" t="s">
        <v>15</v>
      </c>
      <c r="N85" s="33" t="s">
        <v>16</v>
      </c>
      <c r="O85" s="33" t="s">
        <v>12</v>
      </c>
      <c r="P85" s="34" t="s">
        <v>13</v>
      </c>
      <c r="U85" s="95"/>
      <c r="V85" s="95"/>
      <c r="W85" s="95"/>
      <c r="X85" s="95"/>
    </row>
    <row r="86" spans="1:24" ht="21" customHeight="1">
      <c r="A86" s="4"/>
      <c r="B86" s="58"/>
      <c r="C86" s="58"/>
      <c r="D86" s="74">
        <v>0.74652777777777779</v>
      </c>
      <c r="E86" s="16">
        <v>83.546999999999997</v>
      </c>
      <c r="F86" s="90">
        <v>0.01</v>
      </c>
      <c r="G86" s="42">
        <v>10000</v>
      </c>
      <c r="H86" s="30">
        <v>0.08</v>
      </c>
      <c r="I86" s="24">
        <f>E86+F86</f>
        <v>83.557000000000002</v>
      </c>
      <c r="J86" s="2">
        <f>I86-H86</f>
        <v>83.477000000000004</v>
      </c>
      <c r="K86" s="2">
        <f>I86+H88</f>
        <v>83.656999999999996</v>
      </c>
      <c r="L86" s="47">
        <v>1</v>
      </c>
      <c r="M86" s="47" t="s">
        <v>45</v>
      </c>
      <c r="N86" s="1">
        <f>IF(M86="○",H86*G86,IF(M86="×",-H86*G86,""))</f>
        <v>800</v>
      </c>
      <c r="O86" s="1">
        <f>IF(L86&lt;&gt;"",IF(M86="○",100,IF(M86="×",-100,"")),"")</f>
        <v>100</v>
      </c>
      <c r="P86" s="45" t="str">
        <f>IF(M86="○","勝",IF(M86="×","敗",""))</f>
        <v>勝</v>
      </c>
      <c r="Q86" t="s">
        <v>67</v>
      </c>
      <c r="U86" s="95">
        <f>IF(AND(V86="",W86="")=TRUE,0,IF(AND(V86="勝",W86="敗")=TRUE,1,IF(AND(W86="勝",V86="敗")=TRUE,1,IF(AND(V86="勝",W86="")=TRUE,2,IF(AND(W86="勝",V86="")=TRUE,2,IF(AND(V86="敗",W86="")=TRUE,3,IF(AND(W86="敗",V86="")=TRUE,3,0)))))))</f>
        <v>2</v>
      </c>
      <c r="V86" s="95" t="str">
        <f>IF(L86="","",P86)</f>
        <v>勝</v>
      </c>
      <c r="W86" s="95" t="str">
        <f>IF(L88="","",P88)</f>
        <v/>
      </c>
      <c r="X86" s="95"/>
    </row>
    <row r="87" spans="1:24" ht="21" customHeight="1">
      <c r="A87" s="5">
        <f>A83+1</f>
        <v>20</v>
      </c>
      <c r="B87" s="59">
        <v>40499</v>
      </c>
      <c r="C87" s="60" t="str">
        <f>IF(B87="","",TEXT(B87,"(aaa)"))</f>
        <v>(水)</v>
      </c>
      <c r="D87" s="89" t="s">
        <v>26</v>
      </c>
      <c r="E87" s="27" t="s">
        <v>32</v>
      </c>
      <c r="F87" s="89"/>
      <c r="G87" s="87" t="s">
        <v>28</v>
      </c>
      <c r="H87" s="37" t="s">
        <v>11</v>
      </c>
      <c r="I87" s="83" t="s">
        <v>20</v>
      </c>
      <c r="J87" s="84" t="s">
        <v>21</v>
      </c>
      <c r="K87" s="84" t="s">
        <v>22</v>
      </c>
      <c r="L87" s="85" t="s">
        <v>14</v>
      </c>
      <c r="M87" s="48"/>
      <c r="N87" s="1">
        <f>IF(N88="",N86,IF(N86="",N88,N86+N88))</f>
        <v>800</v>
      </c>
      <c r="O87" s="94">
        <f>IF(AND(O86="",O88="")=TRUE,"",V87/SUM(V87:X87)*100)</f>
        <v>50</v>
      </c>
      <c r="P87" s="45" t="str">
        <f>IF(AND(L86="",L88="")=TRUE,"",V87&amp;"勝"&amp;W87&amp;"敗"&amp;X87&amp;"引")</f>
        <v>10勝10敗0引</v>
      </c>
      <c r="S87">
        <v>800</v>
      </c>
      <c r="U87" s="95"/>
      <c r="V87" s="95">
        <f>IF(U86=2,V83+1,IF(U86=0,0,V83))</f>
        <v>10</v>
      </c>
      <c r="W87" s="95">
        <f>IF(U86=3,W83+1,IF(U86=0,0,W83))</f>
        <v>10</v>
      </c>
      <c r="X87" s="95">
        <f>IF(U86=1,X83+1,X83)</f>
        <v>0</v>
      </c>
    </row>
    <row r="88" spans="1:24" ht="21" customHeight="1" thickBot="1">
      <c r="A88" s="6"/>
      <c r="B88" s="7"/>
      <c r="C88" s="7"/>
      <c r="D88" s="75">
        <v>0.82638888888888884</v>
      </c>
      <c r="E88" s="17">
        <v>83.316999999999993</v>
      </c>
      <c r="F88" s="91" t="s">
        <v>64</v>
      </c>
      <c r="G88" s="108">
        <v>10000</v>
      </c>
      <c r="H88" s="92">
        <v>0.1</v>
      </c>
      <c r="I88" s="56">
        <f>E88+F88</f>
        <v>83.306999999999988</v>
      </c>
      <c r="J88" s="57">
        <f>I88+H86</f>
        <v>83.386999999999986</v>
      </c>
      <c r="K88" s="57">
        <f>I88-H88</f>
        <v>83.206999999999994</v>
      </c>
      <c r="L88" s="53"/>
      <c r="M88" s="53"/>
      <c r="N88" s="8" t="str">
        <f>IF(M88="○",H88*G88,IF(M88="×",-H88*G88,""))</f>
        <v/>
      </c>
      <c r="O88" s="8" t="str">
        <f>IF(L88&lt;&gt;"",IF(M88="○",100,IF(M88="×",-100,"")),"")</f>
        <v/>
      </c>
      <c r="P88" s="54" t="str">
        <f>IF(M88="○","勝",IF(M88="×","敗",""))</f>
        <v/>
      </c>
      <c r="U88" s="95"/>
      <c r="V88" s="95"/>
      <c r="W88" s="95"/>
      <c r="X88" s="95"/>
    </row>
    <row r="89" spans="1:24" ht="21" customHeight="1">
      <c r="A89" s="26" t="s">
        <v>0</v>
      </c>
      <c r="B89" s="38" t="s">
        <v>33</v>
      </c>
      <c r="C89" s="38" t="s">
        <v>34</v>
      </c>
      <c r="D89" s="88" t="s">
        <v>26</v>
      </c>
      <c r="E89" s="25" t="s">
        <v>31</v>
      </c>
      <c r="F89" s="88" t="s">
        <v>27</v>
      </c>
      <c r="G89" s="86" t="s">
        <v>28</v>
      </c>
      <c r="H89" s="18" t="s">
        <v>10</v>
      </c>
      <c r="I89" s="41" t="s">
        <v>19</v>
      </c>
      <c r="J89" s="40" t="s">
        <v>21</v>
      </c>
      <c r="K89" s="40" t="s">
        <v>22</v>
      </c>
      <c r="L89" s="82" t="s">
        <v>14</v>
      </c>
      <c r="M89" s="36" t="s">
        <v>15</v>
      </c>
      <c r="N89" s="33" t="s">
        <v>16</v>
      </c>
      <c r="O89" s="33" t="s">
        <v>12</v>
      </c>
      <c r="P89" s="34" t="s">
        <v>13</v>
      </c>
      <c r="U89" s="95"/>
      <c r="V89" s="95"/>
      <c r="W89" s="95"/>
      <c r="X89" s="95"/>
    </row>
    <row r="90" spans="1:24" ht="21" customHeight="1">
      <c r="A90" s="4"/>
      <c r="B90" s="58"/>
      <c r="C90" s="58"/>
      <c r="D90" s="74"/>
      <c r="E90" s="16"/>
      <c r="F90" s="90"/>
      <c r="G90" s="42">
        <v>10000</v>
      </c>
      <c r="H90" s="30">
        <v>0.08</v>
      </c>
      <c r="I90" s="24">
        <f>E90+F90</f>
        <v>0</v>
      </c>
      <c r="J90" s="2">
        <f>I90-H90</f>
        <v>-0.08</v>
      </c>
      <c r="K90" s="2">
        <f>I90+H92</f>
        <v>0.1</v>
      </c>
      <c r="L90" s="47"/>
      <c r="M90" s="47"/>
      <c r="N90" s="1" t="str">
        <f>IF(M90="○",H90*G90,IF(M90="×",-H90*G90,""))</f>
        <v/>
      </c>
      <c r="O90" s="1" t="str">
        <f>IF(L90&lt;&gt;"",IF(M90="○",100,IF(M90="×",-100,"")),"")</f>
        <v/>
      </c>
      <c r="P90" s="45" t="str">
        <f>IF(M90="○","勝",IF(M90="×","敗",""))</f>
        <v/>
      </c>
      <c r="U90" s="95">
        <f>IF(AND(V90="",W90="")=TRUE,0,IF(AND(V90="勝",W90="敗")=TRUE,1,IF(AND(W90="勝",V90="敗")=TRUE,1,IF(AND(V90="勝",W90="")=TRUE,2,IF(AND(W90="勝",V90="")=TRUE,2,IF(AND(V90="敗",W90="")=TRUE,3,IF(AND(W90="敗",V90="")=TRUE,3,0)))))))</f>
        <v>2</v>
      </c>
      <c r="V90" s="95" t="str">
        <f>IF(L90="","",P90)</f>
        <v/>
      </c>
      <c r="W90" s="95" t="str">
        <f>IF(L92="","",P92)</f>
        <v>勝</v>
      </c>
      <c r="X90" s="95"/>
    </row>
    <row r="91" spans="1:24" ht="21" customHeight="1">
      <c r="A91" s="5">
        <f>A87+1</f>
        <v>21</v>
      </c>
      <c r="B91" s="59">
        <v>40500</v>
      </c>
      <c r="C91" s="60" t="str">
        <f>IF(B91="","",TEXT(B91,"(aaa)"))</f>
        <v>(木)</v>
      </c>
      <c r="D91" s="89" t="s">
        <v>26</v>
      </c>
      <c r="E91" s="27" t="s">
        <v>32</v>
      </c>
      <c r="F91" s="89"/>
      <c r="G91" s="87" t="s">
        <v>28</v>
      </c>
      <c r="H91" s="37" t="s">
        <v>11</v>
      </c>
      <c r="I91" s="83" t="s">
        <v>20</v>
      </c>
      <c r="J91" s="84" t="s">
        <v>21</v>
      </c>
      <c r="K91" s="84" t="s">
        <v>22</v>
      </c>
      <c r="L91" s="85" t="s">
        <v>14</v>
      </c>
      <c r="M91" s="48"/>
      <c r="N91" s="1">
        <v>800</v>
      </c>
      <c r="O91" s="94">
        <f>IF(AND(O90="",O92="")=TRUE,"",V91/SUM(V91:X91)*100)</f>
        <v>52.380952380952387</v>
      </c>
      <c r="P91" s="45" t="str">
        <f>IF(AND(L90="",L92="")=TRUE,"",V91&amp;"勝"&amp;W91&amp;"敗"&amp;X91&amp;"引")</f>
        <v>11勝10敗0引</v>
      </c>
      <c r="Q91" t="s">
        <v>69</v>
      </c>
      <c r="S91">
        <v>800</v>
      </c>
      <c r="U91" s="95"/>
      <c r="V91" s="95">
        <f>IF(U90=2,V87+1,IF(U90=0,0,V87))</f>
        <v>11</v>
      </c>
      <c r="W91" s="95">
        <f>IF(U90=3,W87+1,IF(U90=0,0,W87))</f>
        <v>10</v>
      </c>
      <c r="X91" s="95">
        <f>IF(U90=1,X87+1,X87)</f>
        <v>0</v>
      </c>
    </row>
    <row r="92" spans="1:24" ht="21" customHeight="1" thickBot="1">
      <c r="A92" s="6"/>
      <c r="B92" s="7"/>
      <c r="C92" s="7"/>
      <c r="D92" s="75"/>
      <c r="E92" s="17"/>
      <c r="F92" s="91"/>
      <c r="G92" s="108">
        <v>10000</v>
      </c>
      <c r="H92" s="92">
        <v>0.1</v>
      </c>
      <c r="I92" s="56">
        <v>83.33</v>
      </c>
      <c r="J92" s="57">
        <f>I92+H90</f>
        <v>83.41</v>
      </c>
      <c r="K92" s="57">
        <f>I92-H92</f>
        <v>83.23</v>
      </c>
      <c r="L92" s="53">
        <v>1</v>
      </c>
      <c r="M92" s="53" t="s">
        <v>45</v>
      </c>
      <c r="N92" s="8">
        <v>800</v>
      </c>
      <c r="O92" s="8">
        <f>IF(L92&lt;&gt;"",IF(M92="○",100,IF(M92="×",-100,"")),"")</f>
        <v>100</v>
      </c>
      <c r="P92" s="54" t="str">
        <f>IF(M92="○","勝",IF(M92="×","敗",""))</f>
        <v>勝</v>
      </c>
      <c r="Q92" t="s">
        <v>68</v>
      </c>
      <c r="U92" s="95"/>
      <c r="V92" s="95"/>
      <c r="W92" s="95"/>
      <c r="X92" s="95"/>
    </row>
    <row r="93" spans="1:24" ht="21" customHeight="1">
      <c r="A93" s="26" t="s">
        <v>0</v>
      </c>
      <c r="B93" s="38" t="s">
        <v>33</v>
      </c>
      <c r="C93" s="38" t="s">
        <v>34</v>
      </c>
      <c r="D93" s="88" t="s">
        <v>26</v>
      </c>
      <c r="E93" s="25" t="s">
        <v>31</v>
      </c>
      <c r="F93" s="88" t="s">
        <v>27</v>
      </c>
      <c r="G93" s="86" t="s">
        <v>28</v>
      </c>
      <c r="H93" s="18" t="s">
        <v>10</v>
      </c>
      <c r="I93" s="41" t="s">
        <v>19</v>
      </c>
      <c r="J93" s="40" t="s">
        <v>21</v>
      </c>
      <c r="K93" s="40" t="s">
        <v>22</v>
      </c>
      <c r="L93" s="82" t="s">
        <v>14</v>
      </c>
      <c r="M93" s="36" t="s">
        <v>15</v>
      </c>
      <c r="N93" s="33" t="s">
        <v>16</v>
      </c>
      <c r="O93" s="33" t="s">
        <v>12</v>
      </c>
      <c r="P93" s="34" t="s">
        <v>13</v>
      </c>
      <c r="U93" s="95"/>
      <c r="V93" s="95"/>
      <c r="W93" s="95"/>
      <c r="X93" s="95"/>
    </row>
    <row r="94" spans="1:24" ht="21" customHeight="1">
      <c r="A94" s="4"/>
      <c r="B94" s="58"/>
      <c r="C94" s="58"/>
      <c r="D94" s="74">
        <v>0.64236111111111105</v>
      </c>
      <c r="E94" s="16">
        <v>83.427999999999997</v>
      </c>
      <c r="F94" s="90">
        <v>0.01</v>
      </c>
      <c r="G94" s="42">
        <v>10000</v>
      </c>
      <c r="H94" s="30">
        <v>0.08</v>
      </c>
      <c r="I94" s="24">
        <f>E94+F94</f>
        <v>83.438000000000002</v>
      </c>
      <c r="J94" s="2">
        <f>I94-H94</f>
        <v>83.358000000000004</v>
      </c>
      <c r="K94" s="2">
        <f>I94+H96</f>
        <v>83.537999999999997</v>
      </c>
      <c r="L94" s="47">
        <v>1</v>
      </c>
      <c r="M94" s="47" t="s">
        <v>47</v>
      </c>
      <c r="N94" s="1">
        <f>IF(M94="○",H94*G94,IF(M94="×",-H94*G94,""))</f>
        <v>-800</v>
      </c>
      <c r="O94" s="1">
        <f>IF(L94&lt;&gt;"",IF(M94="○",100,IF(M94="×",-100,"")),"")</f>
        <v>-100</v>
      </c>
      <c r="P94" s="45" t="str">
        <f>IF(M94="○","勝",IF(M94="×","敗",""))</f>
        <v>敗</v>
      </c>
      <c r="U94" s="95">
        <f>IF(AND(V94="",W94="")=TRUE,0,IF(AND(V94="勝",W94="敗")=TRUE,1,IF(AND(W94="勝",V94="敗")=TRUE,1,IF(AND(V94="勝",W94="")=TRUE,2,IF(AND(W94="勝",V94="")=TRUE,2,IF(AND(V94="敗",W94="")=TRUE,3,IF(AND(W94="敗",V94="")=TRUE,3,0)))))))</f>
        <v>3</v>
      </c>
      <c r="V94" s="95" t="str">
        <f>IF(L94="","",P94)</f>
        <v>敗</v>
      </c>
      <c r="W94" s="95" t="str">
        <f>IF(L96="","",P96)</f>
        <v/>
      </c>
      <c r="X94" s="95"/>
    </row>
    <row r="95" spans="1:24" ht="21" customHeight="1">
      <c r="A95" s="5">
        <f>A91+1</f>
        <v>22</v>
      </c>
      <c r="B95" s="59">
        <v>40501</v>
      </c>
      <c r="C95" s="60" t="str">
        <f>IF(B95="","",TEXT(B95,"(aaa)"))</f>
        <v>(金)</v>
      </c>
      <c r="D95" s="89" t="s">
        <v>26</v>
      </c>
      <c r="E95" s="27" t="s">
        <v>32</v>
      </c>
      <c r="F95" s="89"/>
      <c r="G95" s="87" t="s">
        <v>28</v>
      </c>
      <c r="H95" s="37" t="s">
        <v>11</v>
      </c>
      <c r="I95" s="83" t="s">
        <v>20</v>
      </c>
      <c r="J95" s="84" t="s">
        <v>21</v>
      </c>
      <c r="K95" s="84" t="s">
        <v>22</v>
      </c>
      <c r="L95" s="85" t="s">
        <v>14</v>
      </c>
      <c r="M95" s="48"/>
      <c r="N95" s="1">
        <f>IF(N96="",N94,IF(N94="",N96,N94+N96))</f>
        <v>-800</v>
      </c>
      <c r="O95" s="94">
        <f>IF(AND(O94="",O96="")=TRUE,"",V95/SUM(V95:X95)*100)</f>
        <v>50</v>
      </c>
      <c r="P95" s="45" t="str">
        <f>IF(AND(L94="",L96="")=TRUE,"",V95&amp;"勝"&amp;W95&amp;"敗"&amp;X95&amp;"引")</f>
        <v>11勝11敗0引</v>
      </c>
      <c r="S95">
        <v>-800</v>
      </c>
      <c r="U95" s="95"/>
      <c r="V95" s="95">
        <f>IF(U94=2,V91+1,IF(U94=0,0,V91))</f>
        <v>11</v>
      </c>
      <c r="W95" s="95">
        <f>IF(U94=3,W91+1,IF(U94=0,0,W91))</f>
        <v>11</v>
      </c>
      <c r="X95" s="95">
        <f>IF(U94=1,X91+1,X91)</f>
        <v>0</v>
      </c>
    </row>
    <row r="96" spans="1:24" ht="21" customHeight="1" thickBot="1">
      <c r="A96" s="6"/>
      <c r="B96" s="7"/>
      <c r="C96" s="7"/>
      <c r="D96" s="75">
        <v>0.71875</v>
      </c>
      <c r="E96" s="17">
        <v>83.141999999999996</v>
      </c>
      <c r="F96" s="91" t="s">
        <v>64</v>
      </c>
      <c r="G96" s="108">
        <v>10000</v>
      </c>
      <c r="H96" s="92">
        <v>0.1</v>
      </c>
      <c r="I96" s="56">
        <f>E96+F96</f>
        <v>83.131999999999991</v>
      </c>
      <c r="J96" s="57">
        <f>I96+H94</f>
        <v>83.211999999999989</v>
      </c>
      <c r="K96" s="57">
        <f>I96-H96</f>
        <v>83.031999999999996</v>
      </c>
      <c r="L96" s="53"/>
      <c r="M96" s="53"/>
      <c r="N96" s="8" t="str">
        <f>IF(M96="○",H96*G96,IF(M96="×",-H96*G96,""))</f>
        <v/>
      </c>
      <c r="O96" s="8" t="str">
        <f>IF(L96&lt;&gt;"",IF(M96="○",100,IF(M96="×",-100,"")),"")</f>
        <v/>
      </c>
      <c r="P96" s="54" t="str">
        <f>IF(M96="○","勝",IF(M96="×","敗",""))</f>
        <v/>
      </c>
      <c r="U96" s="95"/>
      <c r="V96" s="95"/>
      <c r="W96" s="95"/>
      <c r="X96" s="95"/>
    </row>
    <row r="97" spans="1:24" ht="21" customHeight="1">
      <c r="A97" s="26" t="s">
        <v>0</v>
      </c>
      <c r="B97" s="38" t="s">
        <v>33</v>
      </c>
      <c r="C97" s="38" t="s">
        <v>34</v>
      </c>
      <c r="D97" s="88" t="s">
        <v>26</v>
      </c>
      <c r="E97" s="25" t="s">
        <v>31</v>
      </c>
      <c r="F97" s="88" t="s">
        <v>27</v>
      </c>
      <c r="G97" s="86" t="s">
        <v>28</v>
      </c>
      <c r="H97" s="18" t="s">
        <v>10</v>
      </c>
      <c r="I97" s="41" t="s">
        <v>19</v>
      </c>
      <c r="J97" s="40" t="s">
        <v>21</v>
      </c>
      <c r="K97" s="40" t="s">
        <v>22</v>
      </c>
      <c r="L97" s="82" t="s">
        <v>14</v>
      </c>
      <c r="M97" s="36" t="s">
        <v>15</v>
      </c>
      <c r="N97" s="33" t="s">
        <v>16</v>
      </c>
      <c r="O97" s="33" t="s">
        <v>12</v>
      </c>
      <c r="P97" s="34" t="s">
        <v>13</v>
      </c>
      <c r="U97" s="95"/>
      <c r="V97" s="95"/>
      <c r="W97" s="95"/>
      <c r="X97" s="95"/>
    </row>
    <row r="98" spans="1:24" ht="21" customHeight="1">
      <c r="A98" s="4"/>
      <c r="B98" s="58"/>
      <c r="C98" s="58"/>
      <c r="D98" s="74">
        <v>0.76736111111111116</v>
      </c>
      <c r="E98" s="16">
        <v>83.503</v>
      </c>
      <c r="F98" s="90">
        <v>0.01</v>
      </c>
      <c r="G98" s="42">
        <v>10000</v>
      </c>
      <c r="H98" s="30">
        <v>0.08</v>
      </c>
      <c r="I98" s="24">
        <f>E98+F98</f>
        <v>83.513000000000005</v>
      </c>
      <c r="J98" s="2">
        <f>I98-H98</f>
        <v>83.433000000000007</v>
      </c>
      <c r="K98" s="2">
        <f>I98+H100</f>
        <v>83.613</v>
      </c>
      <c r="L98" s="47">
        <v>1</v>
      </c>
      <c r="M98" s="47" t="s">
        <v>45</v>
      </c>
      <c r="N98" s="1">
        <f>IF(M98="○",H98*G98,IF(M98="×",-H98*G98,""))</f>
        <v>800</v>
      </c>
      <c r="O98" s="1">
        <f>IF(L98&lt;&gt;"",IF(M98="○",100,IF(M98="×",-100,"")),"")</f>
        <v>100</v>
      </c>
      <c r="P98" s="45" t="str">
        <f>IF(M98="○","勝",IF(M98="×","敗",""))</f>
        <v>勝</v>
      </c>
      <c r="U98" s="95">
        <f>IF(AND(V98="",W98="")=TRUE,0,IF(AND(V98="勝",W98="敗")=TRUE,1,IF(AND(W98="勝",V98="敗")=TRUE,1,IF(AND(V98="勝",W98="")=TRUE,2,IF(AND(W98="勝",V98="")=TRUE,2,IF(AND(V98="敗",W98="")=TRUE,3,IF(AND(W98="敗",V98="")=TRUE,3,0)))))))</f>
        <v>2</v>
      </c>
      <c r="V98" s="95" t="str">
        <f>IF(L98="","",P98)</f>
        <v>勝</v>
      </c>
      <c r="W98" s="95" t="str">
        <f>IF(L100="","",P100)</f>
        <v/>
      </c>
      <c r="X98" s="95"/>
    </row>
    <row r="99" spans="1:24" ht="21" customHeight="1">
      <c r="A99" s="5">
        <f>A95+1</f>
        <v>23</v>
      </c>
      <c r="B99" s="59">
        <v>40504</v>
      </c>
      <c r="C99" s="60" t="str">
        <f>IF(B99="","",TEXT(B99,"(aaa)"))</f>
        <v>(月)</v>
      </c>
      <c r="D99" s="89" t="s">
        <v>26</v>
      </c>
      <c r="E99" s="27" t="s">
        <v>32</v>
      </c>
      <c r="F99" s="89"/>
      <c r="G99" s="87" t="s">
        <v>28</v>
      </c>
      <c r="H99" s="37" t="s">
        <v>11</v>
      </c>
      <c r="I99" s="83" t="s">
        <v>20</v>
      </c>
      <c r="J99" s="84" t="s">
        <v>21</v>
      </c>
      <c r="K99" s="84" t="s">
        <v>22</v>
      </c>
      <c r="L99" s="85" t="s">
        <v>14</v>
      </c>
      <c r="M99" s="48"/>
      <c r="N99" s="1">
        <f>IF(N100="",N98,IF(N98="",N100,N98+N100))</f>
        <v>800</v>
      </c>
      <c r="O99" s="94">
        <f>IF(AND(O98="",O100="")=TRUE,"",V99/SUM(V99:X99)*100)</f>
        <v>52.173913043478258</v>
      </c>
      <c r="P99" s="45" t="str">
        <f>IF(AND(L98="",L100="")=TRUE,"",V99&amp;"勝"&amp;W99&amp;"敗"&amp;X99&amp;"引")</f>
        <v>12勝11敗0引</v>
      </c>
      <c r="S99">
        <v>800</v>
      </c>
      <c r="U99" s="95"/>
      <c r="V99" s="95">
        <f>IF(U98=2,V95+1,IF(U98=0,0,V95))</f>
        <v>12</v>
      </c>
      <c r="W99" s="95">
        <f>IF(U98=3,W95+1,IF(U98=0,0,W95))</f>
        <v>11</v>
      </c>
      <c r="X99" s="95">
        <f>IF(U98=1,X95+1,X95)</f>
        <v>0</v>
      </c>
    </row>
    <row r="100" spans="1:24" ht="21" customHeight="1" thickBot="1">
      <c r="A100" s="6"/>
      <c r="B100" s="7"/>
      <c r="C100" s="7"/>
      <c r="D100" s="75">
        <v>0.71875</v>
      </c>
      <c r="E100" s="17">
        <v>83.361999999999995</v>
      </c>
      <c r="F100" s="91" t="s">
        <v>70</v>
      </c>
      <c r="G100" s="108">
        <v>10000</v>
      </c>
      <c r="H100" s="92">
        <v>0.1</v>
      </c>
      <c r="I100" s="56">
        <f>E100+F100</f>
        <v>83.35199999999999</v>
      </c>
      <c r="J100" s="57">
        <f>I100+H98</f>
        <v>83.431999999999988</v>
      </c>
      <c r="K100" s="57">
        <f>I100-H100</f>
        <v>83.251999999999995</v>
      </c>
      <c r="L100" s="53"/>
      <c r="M100" s="53"/>
      <c r="N100" s="8" t="str">
        <f>IF(M100="○",H100*G100,IF(M100="×",-H100*G100,""))</f>
        <v/>
      </c>
      <c r="O100" s="8" t="str">
        <f>IF(L100&lt;&gt;"",IF(M100="○",100,IF(M100="×",-100,"")),"")</f>
        <v/>
      </c>
      <c r="P100" s="54" t="str">
        <f>IF(M100="○","勝",IF(M100="×","敗",""))</f>
        <v/>
      </c>
      <c r="U100" s="95"/>
      <c r="V100" s="95"/>
      <c r="W100" s="95"/>
      <c r="X100" s="95"/>
    </row>
    <row r="101" spans="1:24" ht="21" customHeight="1">
      <c r="A101" s="26" t="s">
        <v>0</v>
      </c>
      <c r="B101" s="38" t="s">
        <v>33</v>
      </c>
      <c r="C101" s="38" t="s">
        <v>34</v>
      </c>
      <c r="D101" s="88" t="s">
        <v>26</v>
      </c>
      <c r="E101" s="25" t="s">
        <v>31</v>
      </c>
      <c r="F101" s="88" t="s">
        <v>27</v>
      </c>
      <c r="G101" s="86" t="s">
        <v>28</v>
      </c>
      <c r="H101" s="18" t="s">
        <v>10</v>
      </c>
      <c r="I101" s="41" t="s">
        <v>19</v>
      </c>
      <c r="J101" s="40" t="s">
        <v>21</v>
      </c>
      <c r="K101" s="40" t="s">
        <v>22</v>
      </c>
      <c r="L101" s="82" t="s">
        <v>14</v>
      </c>
      <c r="M101" s="36" t="s">
        <v>15</v>
      </c>
      <c r="N101" s="33" t="s">
        <v>16</v>
      </c>
      <c r="O101" s="33" t="s">
        <v>12</v>
      </c>
      <c r="P101" s="34" t="s">
        <v>13</v>
      </c>
      <c r="U101" s="95"/>
      <c r="V101" s="95"/>
      <c r="W101" s="95"/>
      <c r="X101" s="95"/>
    </row>
    <row r="102" spans="1:24" ht="21" customHeight="1">
      <c r="A102" s="4"/>
      <c r="B102" s="58"/>
      <c r="C102" s="58"/>
      <c r="D102" s="74">
        <v>0.76388888888888884</v>
      </c>
      <c r="E102" s="16">
        <v>83.966999999999999</v>
      </c>
      <c r="F102" s="90">
        <v>0.01</v>
      </c>
      <c r="G102" s="42">
        <v>10000</v>
      </c>
      <c r="H102" s="30">
        <v>0.08</v>
      </c>
      <c r="I102" s="24">
        <f>E102+F102</f>
        <v>83.977000000000004</v>
      </c>
      <c r="J102" s="2">
        <f>I102-H102</f>
        <v>83.897000000000006</v>
      </c>
      <c r="K102" s="2">
        <f>I102+H104</f>
        <v>84.076999999999998</v>
      </c>
      <c r="L102" s="47">
        <v>1</v>
      </c>
      <c r="M102" s="47" t="s">
        <v>47</v>
      </c>
      <c r="N102" s="1">
        <v>-1000</v>
      </c>
      <c r="O102" s="1">
        <f>IF(L102&lt;&gt;"",IF(M102="○",100,IF(M102="×",-100,"")),"")</f>
        <v>-100</v>
      </c>
      <c r="P102" s="45" t="str">
        <f>IF(M102="○","勝",IF(M102="×","敗",""))</f>
        <v>敗</v>
      </c>
      <c r="U102" s="95">
        <f>IF(AND(V102="",W102="")=TRUE,0,IF(AND(V102="勝",W102="敗")=TRUE,1,IF(AND(W102="勝",V102="敗")=TRUE,1,IF(AND(V102="勝",W102="")=TRUE,2,IF(AND(W102="勝",V102="")=TRUE,2,IF(AND(V102="敗",W102="")=TRUE,3,IF(AND(W102="敗",V102="")=TRUE,3,0)))))))</f>
        <v>3</v>
      </c>
      <c r="V102" s="95" t="str">
        <f>IF(L102="","",P102)</f>
        <v>敗</v>
      </c>
      <c r="W102" s="95" t="str">
        <f>IF(L104="","",P104)</f>
        <v/>
      </c>
      <c r="X102" s="95"/>
    </row>
    <row r="103" spans="1:24" ht="21" customHeight="1">
      <c r="A103" s="5">
        <f>A99+1</f>
        <v>24</v>
      </c>
      <c r="B103" s="59">
        <v>40508</v>
      </c>
      <c r="C103" s="60" t="str">
        <f>IF(B103="","",TEXT(B103,"(aaa)"))</f>
        <v>(金)</v>
      </c>
      <c r="D103" s="89" t="s">
        <v>26</v>
      </c>
      <c r="E103" s="27" t="s">
        <v>32</v>
      </c>
      <c r="F103" s="89"/>
      <c r="G103" s="87" t="s">
        <v>28</v>
      </c>
      <c r="H103" s="37" t="s">
        <v>11</v>
      </c>
      <c r="I103" s="83" t="s">
        <v>20</v>
      </c>
      <c r="J103" s="84" t="s">
        <v>21</v>
      </c>
      <c r="K103" s="84" t="s">
        <v>22</v>
      </c>
      <c r="L103" s="85" t="s">
        <v>14</v>
      </c>
      <c r="M103" s="48"/>
      <c r="N103" s="1">
        <v>-1000</v>
      </c>
      <c r="O103" s="94">
        <f>IF(AND(O102="",O104="")=TRUE,"",V103/SUM(V103:X103)*100)</f>
        <v>50</v>
      </c>
      <c r="P103" s="45" t="str">
        <f>IF(AND(L102="",L104="")=TRUE,"",V103&amp;"勝"&amp;W103&amp;"敗"&amp;X103&amp;"引")</f>
        <v>12勝12敗0引</v>
      </c>
      <c r="S103">
        <v>-1000</v>
      </c>
      <c r="U103" s="95"/>
      <c r="V103" s="95">
        <f>IF(U102=2,V99+1,IF(U102=0,0,V99))</f>
        <v>12</v>
      </c>
      <c r="W103" s="95">
        <f>IF(U102=3,W99+1,IF(U102=0,0,W99))</f>
        <v>12</v>
      </c>
      <c r="X103" s="95">
        <f>IF(U102=1,X99+1,X99)</f>
        <v>0</v>
      </c>
    </row>
    <row r="104" spans="1:24" ht="21" customHeight="1" thickBot="1">
      <c r="A104" s="6"/>
      <c r="B104" s="7"/>
      <c r="C104" s="7"/>
      <c r="D104" s="75">
        <v>0.82291666666666663</v>
      </c>
      <c r="E104" s="17">
        <v>83.66</v>
      </c>
      <c r="F104" s="91" t="s">
        <v>64</v>
      </c>
      <c r="G104" s="108">
        <v>10000</v>
      </c>
      <c r="H104" s="92">
        <v>0.1</v>
      </c>
      <c r="I104" s="56">
        <f>E104+F104</f>
        <v>83.649999999999991</v>
      </c>
      <c r="J104" s="57">
        <f>I104+H102</f>
        <v>83.72999999999999</v>
      </c>
      <c r="K104" s="57">
        <f>I104-H104</f>
        <v>83.55</v>
      </c>
      <c r="L104" s="53"/>
      <c r="M104" s="53"/>
      <c r="N104" s="8" t="str">
        <f>IF(M104="○",H104*G104,IF(M104="×",-H104*G104,""))</f>
        <v/>
      </c>
      <c r="O104" s="8" t="str">
        <f>IF(L104&lt;&gt;"",IF(M104="○",100,IF(M104="×",-100,"")),"")</f>
        <v/>
      </c>
      <c r="P104" s="54" t="str">
        <f>IF(M104="○","勝",IF(M104="×","敗",""))</f>
        <v/>
      </c>
      <c r="U104" s="95"/>
      <c r="V104" s="95"/>
      <c r="W104" s="95"/>
      <c r="X104" s="95"/>
    </row>
    <row r="105" spans="1:24" ht="21" customHeight="1">
      <c r="A105" s="26" t="s">
        <v>0</v>
      </c>
      <c r="B105" s="38" t="s">
        <v>33</v>
      </c>
      <c r="C105" s="38" t="s">
        <v>34</v>
      </c>
      <c r="D105" s="88" t="s">
        <v>26</v>
      </c>
      <c r="E105" s="25" t="s">
        <v>31</v>
      </c>
      <c r="F105" s="88" t="s">
        <v>27</v>
      </c>
      <c r="G105" s="86" t="s">
        <v>28</v>
      </c>
      <c r="H105" s="18" t="s">
        <v>10</v>
      </c>
      <c r="I105" s="41" t="s">
        <v>19</v>
      </c>
      <c r="J105" s="40" t="s">
        <v>21</v>
      </c>
      <c r="K105" s="40" t="s">
        <v>22</v>
      </c>
      <c r="L105" s="82" t="s">
        <v>14</v>
      </c>
      <c r="M105" s="36" t="s">
        <v>15</v>
      </c>
      <c r="N105" s="33" t="s">
        <v>16</v>
      </c>
      <c r="O105" s="33" t="s">
        <v>12</v>
      </c>
      <c r="P105" s="34" t="s">
        <v>13</v>
      </c>
      <c r="U105" s="95"/>
      <c r="V105" s="95"/>
      <c r="W105" s="95"/>
      <c r="X105" s="95"/>
    </row>
    <row r="106" spans="1:24" ht="21" customHeight="1">
      <c r="A106" s="4"/>
      <c r="B106" s="58"/>
      <c r="C106" s="58"/>
      <c r="D106" s="74">
        <v>0.85416666666666663</v>
      </c>
      <c r="E106" s="16">
        <v>84.164000000000001</v>
      </c>
      <c r="F106" s="90">
        <v>0.01</v>
      </c>
      <c r="G106" s="42">
        <v>10000</v>
      </c>
      <c r="H106" s="30">
        <v>0.08</v>
      </c>
      <c r="I106" s="24">
        <f>E106+F106</f>
        <v>84.174000000000007</v>
      </c>
      <c r="J106" s="2">
        <f>I106-H106</f>
        <v>84.094000000000008</v>
      </c>
      <c r="K106" s="2">
        <f>I106+H108</f>
        <v>84.274000000000001</v>
      </c>
      <c r="L106" s="47">
        <v>1</v>
      </c>
      <c r="M106" s="47" t="s">
        <v>47</v>
      </c>
      <c r="N106" s="1">
        <v>-1000</v>
      </c>
      <c r="O106" s="1">
        <f>IF(L106&lt;&gt;"",IF(M106="○",100,IF(M106="×",-100,"")),"")</f>
        <v>-100</v>
      </c>
      <c r="P106" s="45" t="str">
        <f>IF(M106="○","勝",IF(M106="×","敗",""))</f>
        <v>敗</v>
      </c>
      <c r="U106" s="95">
        <f>IF(AND(V106="",W106="")=TRUE,0,IF(AND(V106="勝",W106="敗")=TRUE,1,IF(AND(W106="勝",V106="敗")=TRUE,1,IF(AND(V106="勝",W106="")=TRUE,2,IF(AND(W106="勝",V106="")=TRUE,2,IF(AND(V106="敗",W106="")=TRUE,3,IF(AND(W106="敗",V106="")=TRUE,3,0)))))))</f>
        <v>3</v>
      </c>
      <c r="V106" s="95" t="str">
        <f>IF(L106="","",P106)</f>
        <v>敗</v>
      </c>
      <c r="W106" s="95" t="str">
        <f>IF(L108="","",P108)</f>
        <v/>
      </c>
      <c r="X106" s="95"/>
    </row>
    <row r="107" spans="1:24" ht="21" customHeight="1">
      <c r="A107" s="5">
        <f>A103+1</f>
        <v>25</v>
      </c>
      <c r="B107" s="59">
        <v>40511</v>
      </c>
      <c r="C107" s="60" t="str">
        <f>IF(B107="","",TEXT(B107,"(aaa)"))</f>
        <v>(月)</v>
      </c>
      <c r="D107" s="89" t="s">
        <v>26</v>
      </c>
      <c r="E107" s="27" t="s">
        <v>32</v>
      </c>
      <c r="F107" s="89"/>
      <c r="G107" s="87" t="s">
        <v>28</v>
      </c>
      <c r="H107" s="37" t="s">
        <v>11</v>
      </c>
      <c r="I107" s="83" t="s">
        <v>20</v>
      </c>
      <c r="J107" s="84" t="s">
        <v>21</v>
      </c>
      <c r="K107" s="84" t="s">
        <v>22</v>
      </c>
      <c r="L107" s="85" t="s">
        <v>14</v>
      </c>
      <c r="M107" s="48"/>
      <c r="N107" s="1">
        <f>IF(N108="",N106,IF(N106="",N108,N106+N108))</f>
        <v>-1000</v>
      </c>
      <c r="O107" s="94">
        <f>IF(AND(O106="",O108="")=TRUE,"",V107/SUM(V107:X107)*100)</f>
        <v>48</v>
      </c>
      <c r="P107" s="45" t="str">
        <f>IF(AND(L106="",L108="")=TRUE,"",V107&amp;"勝"&amp;W107&amp;"敗"&amp;X107&amp;"引")</f>
        <v>12勝13敗0引</v>
      </c>
      <c r="S107">
        <v>-1000</v>
      </c>
      <c r="U107" s="95"/>
      <c r="V107" s="95">
        <f>IF(U106=2,V103+1,IF(U106=0,0,V103))</f>
        <v>12</v>
      </c>
      <c r="W107" s="95">
        <f>IF(U106=3,W103+1,IF(U106=0,0,W103))</f>
        <v>13</v>
      </c>
      <c r="X107" s="95">
        <f>IF(U106=1,X103+1,X103)</f>
        <v>0</v>
      </c>
    </row>
    <row r="108" spans="1:24" ht="21" customHeight="1" thickBot="1">
      <c r="A108" s="6"/>
      <c r="B108" s="7"/>
      <c r="C108" s="7"/>
      <c r="D108" s="75">
        <v>0.70833333333333337</v>
      </c>
      <c r="E108" s="17">
        <v>83.82</v>
      </c>
      <c r="F108" s="91" t="s">
        <v>70</v>
      </c>
      <c r="G108" s="108">
        <v>10000</v>
      </c>
      <c r="H108" s="92">
        <v>0.1</v>
      </c>
      <c r="I108" s="56">
        <f>E108+F108</f>
        <v>83.809999999999988</v>
      </c>
      <c r="J108" s="57">
        <f>I108+H106</f>
        <v>83.889999999999986</v>
      </c>
      <c r="K108" s="57">
        <f>I108-H108</f>
        <v>83.71</v>
      </c>
      <c r="L108" s="53"/>
      <c r="M108" s="53"/>
      <c r="N108" s="8" t="str">
        <f>IF(M108="○",H108*G108,IF(M108="×",-H108*G108,""))</f>
        <v/>
      </c>
      <c r="O108" s="8" t="str">
        <f>IF(L108&lt;&gt;"",IF(M108="○",100,IF(M108="×",-100,"")),"")</f>
        <v/>
      </c>
      <c r="P108" s="54" t="str">
        <f>IF(M108="○","勝",IF(M108="×","敗",""))</f>
        <v/>
      </c>
      <c r="U108" s="95"/>
      <c r="V108" s="95"/>
      <c r="W108" s="95"/>
      <c r="X108" s="95"/>
    </row>
    <row r="109" spans="1:24" ht="21" customHeight="1">
      <c r="A109" s="26" t="s">
        <v>0</v>
      </c>
      <c r="B109" s="38" t="s">
        <v>33</v>
      </c>
      <c r="C109" s="38" t="s">
        <v>34</v>
      </c>
      <c r="D109" s="88" t="s">
        <v>26</v>
      </c>
      <c r="E109" s="25" t="s">
        <v>31</v>
      </c>
      <c r="F109" s="88" t="s">
        <v>27</v>
      </c>
      <c r="G109" s="86" t="s">
        <v>28</v>
      </c>
      <c r="H109" s="18" t="s">
        <v>10</v>
      </c>
      <c r="I109" s="41" t="s">
        <v>19</v>
      </c>
      <c r="J109" s="40" t="s">
        <v>21</v>
      </c>
      <c r="K109" s="40" t="s">
        <v>22</v>
      </c>
      <c r="L109" s="82" t="s">
        <v>14</v>
      </c>
      <c r="M109" s="36" t="s">
        <v>15</v>
      </c>
      <c r="N109" s="33" t="s">
        <v>16</v>
      </c>
      <c r="O109" s="33" t="s">
        <v>12</v>
      </c>
      <c r="P109" s="34" t="s">
        <v>13</v>
      </c>
      <c r="U109" s="95"/>
      <c r="V109" s="95"/>
      <c r="W109" s="95"/>
      <c r="X109" s="95"/>
    </row>
    <row r="110" spans="1:24" ht="21" customHeight="1">
      <c r="A110" s="4"/>
      <c r="B110" s="58"/>
      <c r="C110" s="58"/>
      <c r="D110" s="74">
        <v>0.67499999999999993</v>
      </c>
      <c r="E110" s="16">
        <v>82.927000000000007</v>
      </c>
      <c r="F110" s="90">
        <v>0.01</v>
      </c>
      <c r="G110" s="42">
        <v>10000</v>
      </c>
      <c r="H110" s="30">
        <v>0.08</v>
      </c>
      <c r="I110" s="24">
        <f>E110+F110</f>
        <v>82.937000000000012</v>
      </c>
      <c r="J110" s="2">
        <f>I110-H110</f>
        <v>82.857000000000014</v>
      </c>
      <c r="K110" s="2">
        <f>I110+H112</f>
        <v>83.037000000000006</v>
      </c>
      <c r="L110" s="47">
        <v>1</v>
      </c>
      <c r="M110" s="47" t="s">
        <v>45</v>
      </c>
      <c r="N110" s="1">
        <f>IF(M110="○",H110*G110,IF(M110="×",-H110*G110,""))</f>
        <v>800</v>
      </c>
      <c r="O110" s="1">
        <f>IF(L110&lt;&gt;"",IF(M110="○",100,IF(M110="×",-100,"")),"")</f>
        <v>100</v>
      </c>
      <c r="P110" s="45" t="str">
        <f>IF(M110="○","勝",IF(M110="×","敗",""))</f>
        <v>勝</v>
      </c>
      <c r="U110" s="95">
        <f>IF(AND(V110="",W110="")=TRUE,0,IF(AND(V110="勝",W110="敗")=TRUE,1,IF(AND(W110="勝",V110="敗")=TRUE,1,IF(AND(V110="勝",W110="")=TRUE,2,IF(AND(W110="勝",V110="")=TRUE,2,IF(AND(V110="敗",W110="")=TRUE,3,IF(AND(W110="敗",V110="")=TRUE,3,0)))))))</f>
        <v>2</v>
      </c>
      <c r="V110" s="95" t="str">
        <f>IF(L110="","",P110)</f>
        <v>勝</v>
      </c>
      <c r="W110" s="95" t="str">
        <f>IF(L112="","",P112)</f>
        <v/>
      </c>
      <c r="X110" s="95"/>
    </row>
    <row r="111" spans="1:24" ht="21" customHeight="1">
      <c r="A111" s="5">
        <f>A107+1</f>
        <v>26</v>
      </c>
      <c r="B111" s="59">
        <v>40518</v>
      </c>
      <c r="C111" s="60" t="str">
        <f>IF(B111="","",TEXT(B111,"(aaa)"))</f>
        <v>(月)</v>
      </c>
      <c r="D111" s="89" t="s">
        <v>26</v>
      </c>
      <c r="E111" s="27" t="s">
        <v>32</v>
      </c>
      <c r="F111" s="89"/>
      <c r="G111" s="87" t="s">
        <v>28</v>
      </c>
      <c r="H111" s="37" t="s">
        <v>11</v>
      </c>
      <c r="I111" s="83" t="s">
        <v>20</v>
      </c>
      <c r="J111" s="84" t="s">
        <v>21</v>
      </c>
      <c r="K111" s="84" t="s">
        <v>22</v>
      </c>
      <c r="L111" s="85" t="s">
        <v>14</v>
      </c>
      <c r="M111" s="48"/>
      <c r="N111" s="1">
        <f>IF(N112="",N110,IF(N110="",N112,N110+N112))</f>
        <v>800</v>
      </c>
      <c r="O111" s="94">
        <f>IF(AND(O110="",O112="")=TRUE,"",V111/SUM(V111:X111)*100)</f>
        <v>50</v>
      </c>
      <c r="P111" s="45" t="str">
        <f>IF(AND(L110="",L112="")=TRUE,"",V111&amp;"勝"&amp;W111&amp;"敗"&amp;X111&amp;"引")</f>
        <v>13勝13敗0引</v>
      </c>
      <c r="S111">
        <v>800</v>
      </c>
      <c r="U111" s="95"/>
      <c r="V111" s="95">
        <f>IF(U110=2,V107+1,IF(U110=0,0,V107))</f>
        <v>13</v>
      </c>
      <c r="W111" s="95">
        <f>IF(U110=3,W107+1,IF(U110=0,0,W107))</f>
        <v>13</v>
      </c>
      <c r="X111" s="95">
        <f>IF(U110=1,X107+1,X107)</f>
        <v>0</v>
      </c>
    </row>
    <row r="112" spans="1:24" ht="21" customHeight="1" thickBot="1">
      <c r="A112" s="6"/>
      <c r="B112" s="7"/>
      <c r="C112" s="7"/>
      <c r="D112" s="75">
        <v>0.77916666666666667</v>
      </c>
      <c r="E112" s="17">
        <v>82.677000000000007</v>
      </c>
      <c r="F112" s="91" t="s">
        <v>64</v>
      </c>
      <c r="G112" s="108">
        <v>10000</v>
      </c>
      <c r="H112" s="92">
        <v>0.1</v>
      </c>
      <c r="I112" s="56">
        <f>E112+F112</f>
        <v>82.667000000000002</v>
      </c>
      <c r="J112" s="57">
        <f>I112+H110</f>
        <v>82.747</v>
      </c>
      <c r="K112" s="57">
        <f>I112-H112</f>
        <v>82.567000000000007</v>
      </c>
      <c r="L112" s="53"/>
      <c r="M112" s="53"/>
      <c r="N112" s="8" t="str">
        <f>IF(M112="○",H112*G112,IF(M112="×",-H112*G112,""))</f>
        <v/>
      </c>
      <c r="O112" s="8" t="str">
        <f>IF(L112&lt;&gt;"",IF(M112="○",100,IF(M112="×",-100,"")),"")</f>
        <v/>
      </c>
      <c r="P112" s="54" t="str">
        <f>IF(M112="○","勝",IF(M112="×","敗",""))</f>
        <v/>
      </c>
      <c r="U112" s="95"/>
      <c r="V112" s="95"/>
      <c r="W112" s="95"/>
      <c r="X112" s="95"/>
    </row>
    <row r="113" spans="1:24" ht="21" customHeight="1">
      <c r="A113" s="26" t="s">
        <v>0</v>
      </c>
      <c r="B113" s="38" t="s">
        <v>33</v>
      </c>
      <c r="C113" s="38" t="s">
        <v>34</v>
      </c>
      <c r="D113" s="88" t="s">
        <v>26</v>
      </c>
      <c r="E113" s="25" t="s">
        <v>31</v>
      </c>
      <c r="F113" s="88" t="s">
        <v>27</v>
      </c>
      <c r="G113" s="86" t="s">
        <v>28</v>
      </c>
      <c r="H113" s="18" t="s">
        <v>10</v>
      </c>
      <c r="I113" s="41" t="s">
        <v>19</v>
      </c>
      <c r="J113" s="40" t="s">
        <v>21</v>
      </c>
      <c r="K113" s="40" t="s">
        <v>22</v>
      </c>
      <c r="L113" s="82" t="s">
        <v>14</v>
      </c>
      <c r="M113" s="36" t="s">
        <v>15</v>
      </c>
      <c r="N113" s="33" t="s">
        <v>16</v>
      </c>
      <c r="O113" s="33" t="s">
        <v>12</v>
      </c>
      <c r="P113" s="34" t="s">
        <v>13</v>
      </c>
      <c r="U113" s="95"/>
      <c r="V113" s="95"/>
      <c r="W113" s="95"/>
      <c r="X113" s="95"/>
    </row>
    <row r="114" spans="1:24" ht="21" customHeight="1">
      <c r="A114" s="4"/>
      <c r="B114" s="58"/>
      <c r="C114" s="58"/>
      <c r="D114" s="74">
        <v>0.75</v>
      </c>
      <c r="E114" s="16">
        <v>84.061999999999998</v>
      </c>
      <c r="F114" s="90">
        <v>0.01</v>
      </c>
      <c r="G114" s="42">
        <v>10000</v>
      </c>
      <c r="H114" s="30">
        <v>0.08</v>
      </c>
      <c r="I114" s="24">
        <f>E114+F114</f>
        <v>84.072000000000003</v>
      </c>
      <c r="J114" s="2">
        <f>I114-H114</f>
        <v>83.992000000000004</v>
      </c>
      <c r="K114" s="2">
        <f>I114+H116</f>
        <v>84.171999999999997</v>
      </c>
      <c r="L114" s="47">
        <v>1</v>
      </c>
      <c r="M114" s="47" t="s">
        <v>47</v>
      </c>
      <c r="N114" s="1">
        <v>-1000</v>
      </c>
      <c r="O114" s="1">
        <f>IF(L114&lt;&gt;"",IF(M114="○",100,IF(M114="×",-100,"")),"")</f>
        <v>-100</v>
      </c>
      <c r="P114" s="45" t="str">
        <f>IF(M114="○","勝",IF(M114="×","敗",""))</f>
        <v>敗</v>
      </c>
      <c r="U114" s="95">
        <f>IF(AND(V114="",W114="")=TRUE,0,IF(AND(V114="勝",W114="敗")=TRUE,1,IF(AND(W114="勝",V114="敗")=TRUE,1,IF(AND(V114="勝",W114="")=TRUE,2,IF(AND(W114="勝",V114="")=TRUE,2,IF(AND(V114="敗",W114="")=TRUE,3,IF(AND(W114="敗",V114="")=TRUE,3,0)))))))</f>
        <v>3</v>
      </c>
      <c r="V114" s="95" t="str">
        <f>IF(L114="","",P114)</f>
        <v>敗</v>
      </c>
      <c r="W114" s="95" t="str">
        <f>IF(L116="","",P116)</f>
        <v/>
      </c>
      <c r="X114" s="95"/>
    </row>
    <row r="115" spans="1:24" ht="21" customHeight="1">
      <c r="A115" s="5">
        <f>A111+1</f>
        <v>27</v>
      </c>
      <c r="B115" s="59">
        <v>40520</v>
      </c>
      <c r="C115" s="60" t="str">
        <f>IF(B115="","",TEXT(B115,"(aaa)"))</f>
        <v>(水)</v>
      </c>
      <c r="D115" s="89" t="s">
        <v>26</v>
      </c>
      <c r="E115" s="27" t="s">
        <v>32</v>
      </c>
      <c r="F115" s="89"/>
      <c r="G115" s="87" t="s">
        <v>28</v>
      </c>
      <c r="H115" s="37" t="s">
        <v>11</v>
      </c>
      <c r="I115" s="83" t="s">
        <v>20</v>
      </c>
      <c r="J115" s="84" t="s">
        <v>21</v>
      </c>
      <c r="K115" s="84" t="s">
        <v>22</v>
      </c>
      <c r="L115" s="85" t="s">
        <v>14</v>
      </c>
      <c r="M115" s="48"/>
      <c r="N115" s="1">
        <f>IF(N116="",N114,IF(N114="",N116,N114+N116))</f>
        <v>-1000</v>
      </c>
      <c r="O115" s="94">
        <f>IF(AND(O114="",O116="")=TRUE,"",V115/SUM(V115:X115)*100)</f>
        <v>48.148148148148145</v>
      </c>
      <c r="P115" s="45" t="str">
        <f>IF(AND(L114="",L116="")=TRUE,"",V115&amp;"勝"&amp;W115&amp;"敗"&amp;X115&amp;"引")</f>
        <v>13勝14敗0引</v>
      </c>
      <c r="S115">
        <v>-1000</v>
      </c>
      <c r="U115" s="95"/>
      <c r="V115" s="95">
        <f>IF(U114=2,V111+1,IF(U114=0,0,V111))</f>
        <v>13</v>
      </c>
      <c r="W115" s="95">
        <f>IF(U114=3,W111+1,IF(U114=0,0,W111))</f>
        <v>14</v>
      </c>
      <c r="X115" s="95">
        <f>IF(U114=1,X111+1,X111)</f>
        <v>0</v>
      </c>
    </row>
    <row r="116" spans="1:24" ht="21" customHeight="1" thickBot="1">
      <c r="A116" s="6"/>
      <c r="B116" s="7"/>
      <c r="C116" s="7"/>
      <c r="D116" s="75">
        <v>0.72083333333333333</v>
      </c>
      <c r="E116" s="17">
        <v>83.718999999999994</v>
      </c>
      <c r="F116" s="91" t="s">
        <v>70</v>
      </c>
      <c r="G116" s="108">
        <v>10000</v>
      </c>
      <c r="H116" s="92">
        <v>0.1</v>
      </c>
      <c r="I116" s="56">
        <f>E116+F116</f>
        <v>83.708999999999989</v>
      </c>
      <c r="J116" s="57">
        <f>I116+H114</f>
        <v>83.788999999999987</v>
      </c>
      <c r="K116" s="57">
        <f>I116-H116</f>
        <v>83.608999999999995</v>
      </c>
      <c r="L116" s="53"/>
      <c r="M116" s="53"/>
      <c r="N116" s="8" t="str">
        <f>IF(M116="○",H116*G116,IF(M116="×",-H116*G116,""))</f>
        <v/>
      </c>
      <c r="O116" s="8" t="str">
        <f>IF(L116&lt;&gt;"",IF(M116="○",100,IF(M116="×",-100,"")),"")</f>
        <v/>
      </c>
      <c r="P116" s="54" t="str">
        <f>IF(M116="○","勝",IF(M116="×","敗",""))</f>
        <v/>
      </c>
      <c r="U116" s="95"/>
      <c r="V116" s="95"/>
      <c r="W116" s="95"/>
      <c r="X116" s="95"/>
    </row>
    <row r="117" spans="1:24" ht="21" customHeight="1">
      <c r="A117" s="26" t="s">
        <v>0</v>
      </c>
      <c r="B117" s="38" t="s">
        <v>33</v>
      </c>
      <c r="C117" s="38" t="s">
        <v>34</v>
      </c>
      <c r="D117" s="88" t="s">
        <v>26</v>
      </c>
      <c r="E117" s="25" t="s">
        <v>31</v>
      </c>
      <c r="F117" s="88" t="s">
        <v>27</v>
      </c>
      <c r="G117" s="86" t="s">
        <v>28</v>
      </c>
      <c r="H117" s="18" t="s">
        <v>10</v>
      </c>
      <c r="I117" s="41" t="s">
        <v>19</v>
      </c>
      <c r="J117" s="40" t="s">
        <v>21</v>
      </c>
      <c r="K117" s="40" t="s">
        <v>22</v>
      </c>
      <c r="L117" s="82" t="s">
        <v>14</v>
      </c>
      <c r="M117" s="36" t="s">
        <v>15</v>
      </c>
      <c r="N117" s="33" t="s">
        <v>16</v>
      </c>
      <c r="O117" s="33" t="s">
        <v>12</v>
      </c>
      <c r="P117" s="34" t="s">
        <v>13</v>
      </c>
      <c r="U117" s="95"/>
      <c r="V117" s="95"/>
      <c r="W117" s="95"/>
      <c r="X117" s="95"/>
    </row>
    <row r="118" spans="1:24" ht="21" customHeight="1">
      <c r="A118" s="4"/>
      <c r="B118" s="58"/>
      <c r="C118" s="58"/>
      <c r="D118" s="74">
        <v>0.71250000000000002</v>
      </c>
      <c r="E118" s="16">
        <v>83.744</v>
      </c>
      <c r="F118" s="90">
        <v>0.01</v>
      </c>
      <c r="G118" s="42">
        <v>10000</v>
      </c>
      <c r="H118" s="30">
        <v>0.08</v>
      </c>
      <c r="I118" s="24">
        <f>E118+F118</f>
        <v>83.754000000000005</v>
      </c>
      <c r="J118" s="2">
        <f>I118-H118</f>
        <v>83.674000000000007</v>
      </c>
      <c r="K118" s="2">
        <f>I118+H120</f>
        <v>83.853999999999999</v>
      </c>
      <c r="L118" s="47">
        <v>1</v>
      </c>
      <c r="M118" s="47" t="s">
        <v>47</v>
      </c>
      <c r="N118" s="1">
        <v>-1000</v>
      </c>
      <c r="O118" s="1">
        <f>IF(L118&lt;&gt;"",IF(M118="○",100,IF(M118="×",-100,"")),"")</f>
        <v>-100</v>
      </c>
      <c r="P118" s="45" t="str">
        <f>IF(M118="○","勝",IF(M118="×","敗",""))</f>
        <v>敗</v>
      </c>
      <c r="S118">
        <v>-1000</v>
      </c>
      <c r="U118" s="95">
        <f>IF(AND(V118="",W118="")=TRUE,0,IF(AND(V118="勝",W118="敗")=TRUE,1,IF(AND(W118="勝",V118="敗")=TRUE,1,IF(AND(V118="勝",W118="")=TRUE,2,IF(AND(W118="勝",V118="")=TRUE,2,IF(AND(V118="敗",W118="")=TRUE,3,IF(AND(W118="敗",V118="")=TRUE,3,0)))))))</f>
        <v>3</v>
      </c>
      <c r="V118" s="95" t="str">
        <f>IF(L118="","",P118)</f>
        <v>敗</v>
      </c>
      <c r="W118" s="95" t="str">
        <f>IF(L120="","",P120)</f>
        <v/>
      </c>
      <c r="X118" s="95"/>
    </row>
    <row r="119" spans="1:24" ht="21" customHeight="1">
      <c r="A119" s="5">
        <f>A115+1</f>
        <v>28</v>
      </c>
      <c r="B119" s="59">
        <v>40522</v>
      </c>
      <c r="C119" s="60" t="str">
        <f>IF(B119="","",TEXT(B119,"(aaa)"))</f>
        <v>(金)</v>
      </c>
      <c r="D119" s="89" t="s">
        <v>26</v>
      </c>
      <c r="E119" s="27" t="s">
        <v>32</v>
      </c>
      <c r="F119" s="89"/>
      <c r="G119" s="87" t="s">
        <v>28</v>
      </c>
      <c r="H119" s="37" t="s">
        <v>11</v>
      </c>
      <c r="I119" s="83" t="s">
        <v>20</v>
      </c>
      <c r="J119" s="84" t="s">
        <v>21</v>
      </c>
      <c r="K119" s="84" t="s">
        <v>22</v>
      </c>
      <c r="L119" s="85" t="s">
        <v>14</v>
      </c>
      <c r="M119" s="48"/>
      <c r="N119" s="1">
        <f>IF(N120="",N118,IF(N118="",N120,N118+N120))</f>
        <v>-1000</v>
      </c>
      <c r="O119" s="94">
        <f>IF(AND(O118="",O120="")=TRUE,"",V119/SUM(V119:X119)*100)</f>
        <v>46.428571428571431</v>
      </c>
      <c r="P119" s="45" t="str">
        <f>IF(AND(L118="",L120="")=TRUE,"",V119&amp;"勝"&amp;W119&amp;"敗"&amp;X119&amp;"引")</f>
        <v>13勝15敗0引</v>
      </c>
      <c r="U119" s="95"/>
      <c r="V119" s="95">
        <f>IF(U118=2,V115+1,IF(U118=0,0,V115))</f>
        <v>13</v>
      </c>
      <c r="W119" s="95">
        <f>IF(U118=3,W115+1,IF(U118=0,0,W115))</f>
        <v>15</v>
      </c>
      <c r="X119" s="95">
        <f>IF(U118=1,X115+1,X115)</f>
        <v>0</v>
      </c>
    </row>
    <row r="120" spans="1:24" ht="21" customHeight="1" thickBot="1">
      <c r="A120" s="6"/>
      <c r="B120" s="7"/>
      <c r="C120" s="7"/>
      <c r="D120" s="75">
        <v>0.86875000000000002</v>
      </c>
      <c r="E120" s="17">
        <v>83.457999999999998</v>
      </c>
      <c r="F120" s="91" t="s">
        <v>64</v>
      </c>
      <c r="G120" s="108">
        <v>10000</v>
      </c>
      <c r="H120" s="92">
        <v>0.1</v>
      </c>
      <c r="I120" s="56">
        <f>E120+F120</f>
        <v>83.447999999999993</v>
      </c>
      <c r="J120" s="57">
        <f>I120+H118</f>
        <v>83.527999999999992</v>
      </c>
      <c r="K120" s="57">
        <f>I120-H120</f>
        <v>83.347999999999999</v>
      </c>
      <c r="L120" s="53"/>
      <c r="M120" s="53"/>
      <c r="N120" s="8" t="str">
        <f>IF(M120="○",H120*G120,IF(M120="×",-H120*G120,""))</f>
        <v/>
      </c>
      <c r="O120" s="8" t="str">
        <f>IF(L120&lt;&gt;"",IF(M120="○",100,IF(M120="×",-100,"")),"")</f>
        <v/>
      </c>
      <c r="P120" s="54" t="str">
        <f>IF(M120="○","勝",IF(M120="×","敗",""))</f>
        <v/>
      </c>
      <c r="U120" s="95"/>
      <c r="V120" s="95"/>
      <c r="W120" s="95"/>
      <c r="X120" s="95"/>
    </row>
    <row r="121" spans="1:24" ht="21" customHeight="1">
      <c r="A121" s="26" t="s">
        <v>0</v>
      </c>
      <c r="B121" s="38" t="s">
        <v>33</v>
      </c>
      <c r="C121" s="38" t="s">
        <v>34</v>
      </c>
      <c r="D121" s="88" t="s">
        <v>26</v>
      </c>
      <c r="E121" s="25" t="s">
        <v>31</v>
      </c>
      <c r="F121" s="88" t="s">
        <v>27</v>
      </c>
      <c r="G121" s="86" t="s">
        <v>28</v>
      </c>
      <c r="H121" s="18" t="s">
        <v>10</v>
      </c>
      <c r="I121" s="41" t="s">
        <v>19</v>
      </c>
      <c r="J121" s="40" t="s">
        <v>21</v>
      </c>
      <c r="K121" s="40" t="s">
        <v>22</v>
      </c>
      <c r="L121" s="82" t="s">
        <v>14</v>
      </c>
      <c r="M121" s="36" t="s">
        <v>15</v>
      </c>
      <c r="N121" s="33" t="s">
        <v>16</v>
      </c>
      <c r="O121" s="33" t="s">
        <v>12</v>
      </c>
      <c r="P121" s="34" t="s">
        <v>13</v>
      </c>
      <c r="U121" s="95"/>
      <c r="V121" s="95"/>
      <c r="W121" s="95"/>
      <c r="X121" s="95"/>
    </row>
    <row r="122" spans="1:24" ht="21" customHeight="1">
      <c r="A122" s="4"/>
      <c r="B122" s="58"/>
      <c r="C122" s="58"/>
      <c r="D122" s="74">
        <v>0.77500000000000002</v>
      </c>
      <c r="E122" s="16">
        <v>83.347999999999999</v>
      </c>
      <c r="F122" s="90">
        <v>0.01</v>
      </c>
      <c r="G122" s="42">
        <v>10000</v>
      </c>
      <c r="H122" s="30">
        <v>0.08</v>
      </c>
      <c r="I122" s="24">
        <f>E122+F122</f>
        <v>83.358000000000004</v>
      </c>
      <c r="J122" s="2">
        <f>I122-H122</f>
        <v>83.278000000000006</v>
      </c>
      <c r="K122" s="2">
        <f>I122+H124</f>
        <v>83.457999999999998</v>
      </c>
      <c r="L122" s="47"/>
      <c r="M122" s="47"/>
      <c r="N122" s="1" t="str">
        <f>IF(M122="○",H122*G122,IF(M122="×",-H122*G122,""))</f>
        <v/>
      </c>
      <c r="O122" s="1" t="str">
        <f>IF(L122&lt;&gt;"",IF(M122="○",100,IF(M122="×",-100,"")),"")</f>
        <v/>
      </c>
      <c r="P122" s="45" t="str">
        <f>IF(M122="○","勝",IF(M122="×","敗",""))</f>
        <v/>
      </c>
      <c r="U122" s="95">
        <f>IF(AND(V122="",W122="")=TRUE,0,IF(AND(V122="勝",W122="敗")=TRUE,1,IF(AND(W122="勝",V122="敗")=TRUE,1,IF(AND(V122="勝",W122="")=TRUE,2,IF(AND(W122="勝",V122="")=TRUE,2,IF(AND(V122="敗",W122="")=TRUE,3,IF(AND(W122="敗",V122="")=TRUE,3,0)))))))</f>
        <v>2</v>
      </c>
      <c r="V122" s="95" t="str">
        <f>IF(L122="","",P122)</f>
        <v/>
      </c>
      <c r="W122" s="95" t="str">
        <f>IF(L124="","",P124)</f>
        <v>勝</v>
      </c>
      <c r="X122" s="95"/>
    </row>
    <row r="123" spans="1:24" ht="21" customHeight="1">
      <c r="A123" s="5">
        <f>A119+1</f>
        <v>29</v>
      </c>
      <c r="B123" s="59">
        <v>40525</v>
      </c>
      <c r="C123" s="60" t="str">
        <f>IF(B123="","",TEXT(B123,"(aaa)"))</f>
        <v>(月)</v>
      </c>
      <c r="D123" s="89" t="s">
        <v>26</v>
      </c>
      <c r="E123" s="27" t="s">
        <v>32</v>
      </c>
      <c r="F123" s="89"/>
      <c r="G123" s="87" t="s">
        <v>28</v>
      </c>
      <c r="H123" s="37" t="s">
        <v>11</v>
      </c>
      <c r="I123" s="83" t="s">
        <v>20</v>
      </c>
      <c r="J123" s="84" t="s">
        <v>21</v>
      </c>
      <c r="K123" s="84" t="s">
        <v>22</v>
      </c>
      <c r="L123" s="85" t="s">
        <v>14</v>
      </c>
      <c r="M123" s="48"/>
      <c r="N123" s="1">
        <v>800</v>
      </c>
      <c r="O123" s="94">
        <f>IF(AND(O122="",O124="")=TRUE,"",V123/SUM(V123:X123)*100)</f>
        <v>48.275862068965516</v>
      </c>
      <c r="P123" s="45" t="str">
        <f>IF(AND(L122="",L124="")=TRUE,"",V123&amp;"勝"&amp;W123&amp;"敗"&amp;X123&amp;"引")</f>
        <v>14勝15敗0引</v>
      </c>
      <c r="Q123" t="s">
        <v>69</v>
      </c>
      <c r="S123">
        <v>800</v>
      </c>
      <c r="U123" s="95"/>
      <c r="V123" s="95">
        <f>IF(U122=2,V119+1,IF(U122=0,0,V119))</f>
        <v>14</v>
      </c>
      <c r="W123" s="95">
        <f>IF(U122=3,W119+1,IF(U122=0,0,W119))</f>
        <v>15</v>
      </c>
      <c r="X123" s="95">
        <f>IF(U122=1,X119+1,X119)</f>
        <v>0</v>
      </c>
    </row>
    <row r="124" spans="1:24" ht="21" customHeight="1" thickBot="1">
      <c r="A124" s="6"/>
      <c r="B124" s="7"/>
      <c r="C124" s="7"/>
      <c r="D124" s="75">
        <v>0.875</v>
      </c>
      <c r="E124" s="17">
        <v>83.897999999999996</v>
      </c>
      <c r="F124" s="91" t="s">
        <v>70</v>
      </c>
      <c r="G124" s="108">
        <v>10000</v>
      </c>
      <c r="H124" s="92">
        <v>0.1</v>
      </c>
      <c r="I124" s="56">
        <v>83.957999999999998</v>
      </c>
      <c r="J124" s="57">
        <f>I124+H122</f>
        <v>84.037999999999997</v>
      </c>
      <c r="K124" s="57">
        <f>I124-H124</f>
        <v>83.858000000000004</v>
      </c>
      <c r="L124" s="53">
        <v>1</v>
      </c>
      <c r="M124" s="53" t="s">
        <v>45</v>
      </c>
      <c r="N124" s="8">
        <v>800</v>
      </c>
      <c r="O124" s="8">
        <f>IF(L124&lt;&gt;"",IF(M124="○",100,IF(M124="×",-100,"")),"")</f>
        <v>100</v>
      </c>
      <c r="P124" s="54" t="str">
        <f>IF(M124="○","勝",IF(M124="×","敗",""))</f>
        <v>勝</v>
      </c>
      <c r="Q124" t="s">
        <v>68</v>
      </c>
      <c r="U124" s="95"/>
      <c r="V124" s="95"/>
      <c r="W124" s="95"/>
      <c r="X124" s="95"/>
    </row>
    <row r="125" spans="1:24" ht="21" customHeight="1">
      <c r="A125" s="26" t="s">
        <v>0</v>
      </c>
      <c r="B125" s="38" t="s">
        <v>33</v>
      </c>
      <c r="C125" s="38" t="s">
        <v>34</v>
      </c>
      <c r="D125" s="88" t="s">
        <v>26</v>
      </c>
      <c r="E125" s="25" t="s">
        <v>31</v>
      </c>
      <c r="F125" s="88" t="s">
        <v>27</v>
      </c>
      <c r="G125" s="86" t="s">
        <v>28</v>
      </c>
      <c r="H125" s="18" t="s">
        <v>10</v>
      </c>
      <c r="I125" s="41" t="s">
        <v>19</v>
      </c>
      <c r="J125" s="40" t="s">
        <v>21</v>
      </c>
      <c r="K125" s="40" t="s">
        <v>22</v>
      </c>
      <c r="L125" s="82" t="s">
        <v>14</v>
      </c>
      <c r="M125" s="36" t="s">
        <v>15</v>
      </c>
      <c r="N125" s="33" t="s">
        <v>16</v>
      </c>
      <c r="O125" s="33" t="s">
        <v>12</v>
      </c>
      <c r="P125" s="34" t="s">
        <v>13</v>
      </c>
      <c r="U125" s="95"/>
      <c r="V125" s="95"/>
      <c r="W125" s="95"/>
      <c r="X125" s="95"/>
    </row>
    <row r="126" spans="1:24" ht="21" customHeight="1">
      <c r="A126" s="4"/>
      <c r="B126" s="58"/>
      <c r="C126" s="58"/>
      <c r="D126" s="74">
        <v>0.79999999999999993</v>
      </c>
      <c r="E126" s="16">
        <v>84.069000000000003</v>
      </c>
      <c r="F126" s="90">
        <v>0.01</v>
      </c>
      <c r="G126" s="42">
        <v>10000</v>
      </c>
      <c r="H126" s="30">
        <v>0.08</v>
      </c>
      <c r="I126" s="24">
        <f>E126+F126</f>
        <v>84.079000000000008</v>
      </c>
      <c r="J126" s="2">
        <f>I126-H126</f>
        <v>83.999000000000009</v>
      </c>
      <c r="K126" s="2">
        <f>I126+H128</f>
        <v>84.179000000000002</v>
      </c>
      <c r="L126" s="47"/>
      <c r="M126" s="47"/>
      <c r="N126" s="1" t="str">
        <f>IF(M126="○",H126*G126,IF(M126="×",-H126*G126,""))</f>
        <v/>
      </c>
      <c r="O126" s="1" t="str">
        <f>IF(L126&lt;&gt;"",IF(M126="○",100,IF(M126="×",-100,"")),"")</f>
        <v/>
      </c>
      <c r="P126" s="45" t="str">
        <f>IF(M126="○","勝",IF(M126="×","敗",""))</f>
        <v/>
      </c>
      <c r="Q126" s="164" t="s">
        <v>110</v>
      </c>
      <c r="U126" s="95">
        <f>IF(AND(V126="",W126="")=TRUE,0,IF(AND(V126="勝",W126="敗")=TRUE,1,IF(AND(W126="勝",V126="敗")=TRUE,1,IF(AND(V126="勝",W126="")=TRUE,2,IF(AND(W126="勝",V126="")=TRUE,2,IF(AND(V126="敗",W126="")=TRUE,3,IF(AND(W126="敗",V126="")=TRUE,3,0)))))))</f>
        <v>3</v>
      </c>
      <c r="V126" s="95" t="str">
        <f>IF(L126="","",P126)</f>
        <v/>
      </c>
      <c r="W126" s="95" t="str">
        <f>IF(L128="","",P128)</f>
        <v>敗</v>
      </c>
      <c r="X126" s="95"/>
    </row>
    <row r="127" spans="1:24" ht="21" customHeight="1">
      <c r="A127" s="5">
        <f>A123+1</f>
        <v>30</v>
      </c>
      <c r="B127" s="59">
        <v>40527</v>
      </c>
      <c r="C127" s="60" t="str">
        <f>IF(B127="","",TEXT(B127,"(aaa)"))</f>
        <v>(水)</v>
      </c>
      <c r="D127" s="89" t="s">
        <v>26</v>
      </c>
      <c r="E127" s="27" t="s">
        <v>32</v>
      </c>
      <c r="F127" s="89"/>
      <c r="G127" s="87" t="s">
        <v>28</v>
      </c>
      <c r="H127" s="37" t="s">
        <v>11</v>
      </c>
      <c r="I127" s="83" t="s">
        <v>20</v>
      </c>
      <c r="J127" s="84" t="s">
        <v>21</v>
      </c>
      <c r="K127" s="84" t="s">
        <v>22</v>
      </c>
      <c r="L127" s="85" t="s">
        <v>14</v>
      </c>
      <c r="M127" s="48"/>
      <c r="N127" s="1">
        <v>-1030</v>
      </c>
      <c r="O127" s="94">
        <f>IF(AND(O126="",O128="")=TRUE,"",V127/SUM(V127:X127)*100)</f>
        <v>46.666666666666664</v>
      </c>
      <c r="P127" s="45" t="str">
        <f>IF(AND(L126="",L128="")=TRUE,"",V127&amp;"勝"&amp;W127&amp;"敗"&amp;X127&amp;"引")</f>
        <v>14勝16敗0引</v>
      </c>
      <c r="S127">
        <v>-1030</v>
      </c>
      <c r="U127" s="95"/>
      <c r="V127" s="95">
        <f>IF(U126=2,V123+1,IF(U126=0,0,V123))</f>
        <v>14</v>
      </c>
      <c r="W127" s="95">
        <f>IF(U126=3,W123+1,IF(U126=0,0,W123))</f>
        <v>16</v>
      </c>
      <c r="X127" s="95">
        <f>IF(U126=1,X123+1,X123)</f>
        <v>0</v>
      </c>
    </row>
    <row r="128" spans="1:24" ht="21" customHeight="1" thickBot="1">
      <c r="A128" s="6"/>
      <c r="B128" s="7"/>
      <c r="C128" s="7"/>
      <c r="D128" s="75">
        <v>0.63958333333333328</v>
      </c>
      <c r="E128" s="17">
        <v>83.81</v>
      </c>
      <c r="F128" s="91" t="s">
        <v>64</v>
      </c>
      <c r="G128" s="108">
        <v>10000</v>
      </c>
      <c r="H128" s="92">
        <v>0.1</v>
      </c>
      <c r="I128" s="56">
        <f>E128+F128</f>
        <v>83.8</v>
      </c>
      <c r="J128" s="57">
        <f>I128+H126</f>
        <v>83.88</v>
      </c>
      <c r="K128" s="57">
        <f>I128-H128</f>
        <v>83.7</v>
      </c>
      <c r="L128" s="53">
        <v>1</v>
      </c>
      <c r="M128" s="53" t="s">
        <v>47</v>
      </c>
      <c r="N128" s="8">
        <v>-1030</v>
      </c>
      <c r="O128" s="8">
        <f>IF(L128&lt;&gt;"",IF(M128="○",100,IF(M128="×",-100,"")),"")</f>
        <v>-100</v>
      </c>
      <c r="P128" s="54" t="str">
        <f>IF(M128="○","勝",IF(M128="×","敗",""))</f>
        <v>敗</v>
      </c>
      <c r="U128" s="95"/>
      <c r="V128" s="95"/>
      <c r="W128" s="95"/>
      <c r="X128" s="95"/>
    </row>
    <row r="129" spans="1:24" ht="21" customHeight="1">
      <c r="A129" s="26" t="s">
        <v>0</v>
      </c>
      <c r="B129" s="38" t="s">
        <v>33</v>
      </c>
      <c r="C129" s="38" t="s">
        <v>34</v>
      </c>
      <c r="D129" s="88" t="s">
        <v>26</v>
      </c>
      <c r="E129" s="25" t="s">
        <v>31</v>
      </c>
      <c r="F129" s="88" t="s">
        <v>27</v>
      </c>
      <c r="G129" s="86" t="s">
        <v>28</v>
      </c>
      <c r="H129" s="18" t="s">
        <v>10</v>
      </c>
      <c r="I129" s="41" t="s">
        <v>19</v>
      </c>
      <c r="J129" s="40" t="s">
        <v>21</v>
      </c>
      <c r="K129" s="40" t="s">
        <v>22</v>
      </c>
      <c r="L129" s="82" t="s">
        <v>14</v>
      </c>
      <c r="M129" s="36" t="s">
        <v>15</v>
      </c>
      <c r="N129" s="33" t="s">
        <v>16</v>
      </c>
      <c r="O129" s="33" t="s">
        <v>12</v>
      </c>
      <c r="P129" s="34" t="s">
        <v>13</v>
      </c>
      <c r="U129" s="95"/>
      <c r="V129" s="95"/>
      <c r="W129" s="95"/>
      <c r="X129" s="95"/>
    </row>
    <row r="130" spans="1:24" ht="21" customHeight="1">
      <c r="A130" s="4"/>
      <c r="B130" s="58"/>
      <c r="C130" s="58"/>
      <c r="D130" s="74">
        <v>0.87083333333333324</v>
      </c>
      <c r="E130" s="16">
        <v>84.051000000000002</v>
      </c>
      <c r="F130" s="90">
        <v>0.01</v>
      </c>
      <c r="G130" s="42">
        <v>10000</v>
      </c>
      <c r="H130" s="30">
        <v>0.08</v>
      </c>
      <c r="I130" s="24">
        <f>E130+F130</f>
        <v>84.061000000000007</v>
      </c>
      <c r="J130" s="2">
        <f>I130-H130</f>
        <v>83.981000000000009</v>
      </c>
      <c r="K130" s="2">
        <f>I130+H132</f>
        <v>84.161000000000001</v>
      </c>
      <c r="L130" s="47">
        <v>1</v>
      </c>
      <c r="M130" s="47" t="s">
        <v>45</v>
      </c>
      <c r="N130" s="1">
        <f>IF(M130="○",H130*G130,IF(M130="×",-H130*G130,""))</f>
        <v>800</v>
      </c>
      <c r="O130" s="1">
        <f>IF(L130&lt;&gt;"",IF(M130="○",100,IF(M130="×",-100,"")),"")</f>
        <v>100</v>
      </c>
      <c r="P130" s="45" t="str">
        <f>IF(M130="○","勝",IF(M130="×","敗",""))</f>
        <v>勝</v>
      </c>
      <c r="S130">
        <v>800</v>
      </c>
      <c r="U130" s="95">
        <f>IF(AND(V130="",W130="")=TRUE,0,IF(AND(V130="勝",W130="敗")=TRUE,1,IF(AND(W130="勝",V130="敗")=TRUE,1,IF(AND(V130="勝",W130="")=TRUE,2,IF(AND(W130="勝",V130="")=TRUE,2,IF(AND(V130="敗",W130="")=TRUE,3,IF(AND(W130="敗",V130="")=TRUE,3,0)))))))</f>
        <v>2</v>
      </c>
      <c r="V130" s="95" t="str">
        <f>IF(L130="","",P130)</f>
        <v>勝</v>
      </c>
      <c r="W130" s="95" t="str">
        <f>IF(L132="","",P132)</f>
        <v/>
      </c>
      <c r="X130" s="95"/>
    </row>
    <row r="131" spans="1:24" ht="21" customHeight="1">
      <c r="A131" s="5">
        <f>A127+1</f>
        <v>31</v>
      </c>
      <c r="B131" s="59">
        <v>40529</v>
      </c>
      <c r="C131" s="60" t="str">
        <f>IF(B131="","",TEXT(B131,"(aaa)"))</f>
        <v>(金)</v>
      </c>
      <c r="D131" s="89" t="s">
        <v>26</v>
      </c>
      <c r="E131" s="27" t="s">
        <v>32</v>
      </c>
      <c r="F131" s="89"/>
      <c r="G131" s="87" t="s">
        <v>28</v>
      </c>
      <c r="H131" s="37" t="s">
        <v>11</v>
      </c>
      <c r="I131" s="83" t="s">
        <v>20</v>
      </c>
      <c r="J131" s="84" t="s">
        <v>21</v>
      </c>
      <c r="K131" s="84" t="s">
        <v>22</v>
      </c>
      <c r="L131" s="85" t="s">
        <v>14</v>
      </c>
      <c r="M131" s="48"/>
      <c r="N131" s="1">
        <f>IF(N132="",N130,IF(N130="",N132,N130+N132))</f>
        <v>800</v>
      </c>
      <c r="O131" s="94">
        <f>IF(AND(O130="",O132="")=TRUE,"",V131/SUM(V131:X131)*100)</f>
        <v>48.387096774193552</v>
      </c>
      <c r="P131" s="45" t="str">
        <f>IF(AND(L130="",L132="")=TRUE,"",V131&amp;"勝"&amp;W131&amp;"敗"&amp;X131&amp;"引")</f>
        <v>15勝16敗0引</v>
      </c>
      <c r="U131" s="95"/>
      <c r="V131" s="95">
        <f>IF(U130=2,V127+1,IF(U130=0,0,V127))</f>
        <v>15</v>
      </c>
      <c r="W131" s="95">
        <f>IF(U130=3,W127+1,IF(U130=0,0,W127))</f>
        <v>16</v>
      </c>
      <c r="X131" s="95">
        <f>IF(U130=1,X127+1,X127)</f>
        <v>0</v>
      </c>
    </row>
    <row r="132" spans="1:24" ht="21" customHeight="1" thickBot="1">
      <c r="A132" s="6"/>
      <c r="B132" s="7"/>
      <c r="C132" s="7"/>
      <c r="D132" s="75">
        <v>0.77708333333333324</v>
      </c>
      <c r="E132" s="17">
        <v>83.698999999999998</v>
      </c>
      <c r="F132" s="91" t="s">
        <v>70</v>
      </c>
      <c r="G132" s="108">
        <v>10000</v>
      </c>
      <c r="H132" s="92">
        <v>0.1</v>
      </c>
      <c r="I132" s="56">
        <f>E132+F132</f>
        <v>83.688999999999993</v>
      </c>
      <c r="J132" s="57">
        <f>I132+H130</f>
        <v>83.768999999999991</v>
      </c>
      <c r="K132" s="57">
        <f>I132-H132</f>
        <v>83.588999999999999</v>
      </c>
      <c r="L132" s="53"/>
      <c r="M132" s="53"/>
      <c r="N132" s="8" t="str">
        <f>IF(M132="○",H132*G132,IF(M132="×",-H132*G132,""))</f>
        <v/>
      </c>
      <c r="O132" s="8" t="str">
        <f>IF(L132&lt;&gt;"",IF(M132="○",100,IF(M132="×",-100,"")),"")</f>
        <v/>
      </c>
      <c r="P132" s="54" t="str">
        <f>IF(M132="○","勝",IF(M132="×","敗",""))</f>
        <v/>
      </c>
      <c r="U132" s="95"/>
      <c r="V132" s="95"/>
      <c r="W132" s="95"/>
      <c r="X132" s="95"/>
    </row>
    <row r="133" spans="1:24" ht="21" customHeight="1">
      <c r="A133" s="26" t="s">
        <v>0</v>
      </c>
      <c r="B133" s="38" t="s">
        <v>33</v>
      </c>
      <c r="C133" s="38" t="s">
        <v>34</v>
      </c>
      <c r="D133" s="88" t="s">
        <v>26</v>
      </c>
      <c r="E133" s="25" t="s">
        <v>31</v>
      </c>
      <c r="F133" s="88" t="s">
        <v>27</v>
      </c>
      <c r="G133" s="86" t="s">
        <v>28</v>
      </c>
      <c r="H133" s="18" t="s">
        <v>10</v>
      </c>
      <c r="I133" s="41" t="s">
        <v>19</v>
      </c>
      <c r="J133" s="40" t="s">
        <v>21</v>
      </c>
      <c r="K133" s="40" t="s">
        <v>22</v>
      </c>
      <c r="L133" s="82" t="s">
        <v>14</v>
      </c>
      <c r="M133" s="36" t="s">
        <v>15</v>
      </c>
      <c r="N133" s="33" t="s">
        <v>16</v>
      </c>
      <c r="O133" s="33" t="s">
        <v>12</v>
      </c>
      <c r="P133" s="34" t="s">
        <v>13</v>
      </c>
      <c r="U133" s="95"/>
      <c r="V133" s="95"/>
      <c r="W133" s="95"/>
      <c r="X133" s="95"/>
    </row>
    <row r="134" spans="1:24" ht="21" customHeight="1">
      <c r="A134" s="4"/>
      <c r="B134" s="58"/>
      <c r="C134" s="58"/>
      <c r="D134" s="74">
        <v>0.67708333333333337</v>
      </c>
      <c r="E134" s="16">
        <v>83.915999999999997</v>
      </c>
      <c r="F134" s="90">
        <v>0.01</v>
      </c>
      <c r="G134" s="42">
        <v>10000</v>
      </c>
      <c r="H134" s="30">
        <v>0.08</v>
      </c>
      <c r="I134" s="24">
        <f>E134+F134</f>
        <v>83.926000000000002</v>
      </c>
      <c r="J134" s="2">
        <f>I134-H134</f>
        <v>83.846000000000004</v>
      </c>
      <c r="K134" s="2">
        <f>I134+H136</f>
        <v>84.025999999999996</v>
      </c>
      <c r="L134" s="47"/>
      <c r="M134" s="47"/>
      <c r="N134" s="1" t="str">
        <f>IF(M134="○",H134*G134,IF(M134="×",-H134*G134,""))</f>
        <v/>
      </c>
      <c r="O134" s="1" t="str">
        <f>IF(L134&lt;&gt;"",IF(M134="○",100,IF(M134="×",-100,"")),"")</f>
        <v/>
      </c>
      <c r="P134" s="45" t="str">
        <f>IF(M134="○","勝",IF(M134="×","敗",""))</f>
        <v/>
      </c>
      <c r="U134" s="95">
        <f>IF(AND(V134="",W134="")=TRUE,0,IF(AND(V134="勝",W134="敗")=TRUE,1,IF(AND(W134="勝",V134="敗")=TRUE,1,IF(AND(V134="勝",W134="")=TRUE,2,IF(AND(W134="勝",V134="")=TRUE,2,IF(AND(V134="敗",W134="")=TRUE,3,IF(AND(W134="敗",V134="")=TRUE,3,0)))))))</f>
        <v>2</v>
      </c>
      <c r="V134" s="95" t="str">
        <f>IF(L134="","",P134)</f>
        <v/>
      </c>
      <c r="W134" s="95" t="str">
        <f>IF(L136="","",P136)</f>
        <v>勝</v>
      </c>
      <c r="X134" s="95"/>
    </row>
    <row r="135" spans="1:24" ht="21" customHeight="1">
      <c r="A135" s="5">
        <f>A131+1</f>
        <v>32</v>
      </c>
      <c r="B135" s="59">
        <v>40532</v>
      </c>
      <c r="C135" s="60" t="str">
        <f>IF(B135="","",TEXT(B135,"(aaa)"))</f>
        <v>(月)</v>
      </c>
      <c r="D135" s="89" t="s">
        <v>26</v>
      </c>
      <c r="E135" s="27" t="s">
        <v>32</v>
      </c>
      <c r="F135" s="89"/>
      <c r="G135" s="87" t="s">
        <v>28</v>
      </c>
      <c r="H135" s="37" t="s">
        <v>11</v>
      </c>
      <c r="I135" s="83" t="s">
        <v>20</v>
      </c>
      <c r="J135" s="84" t="s">
        <v>21</v>
      </c>
      <c r="K135" s="84" t="s">
        <v>22</v>
      </c>
      <c r="L135" s="85" t="s">
        <v>14</v>
      </c>
      <c r="M135" s="48"/>
      <c r="N135" s="1">
        <v>800</v>
      </c>
      <c r="O135" s="94">
        <f>IF(AND(O134="",O136="")=TRUE,"",V135/SUM(V135:X135)*100)</f>
        <v>50</v>
      </c>
      <c r="P135" s="45" t="str">
        <f>IF(AND(L134="",L136="")=TRUE,"",V135&amp;"勝"&amp;W135&amp;"敗"&amp;X135&amp;"引")</f>
        <v>16勝16敗0引</v>
      </c>
      <c r="S135">
        <v>800</v>
      </c>
      <c r="U135" s="95"/>
      <c r="V135" s="95">
        <f>IF(U134=2,V131+1,IF(U134=0,0,V131))</f>
        <v>16</v>
      </c>
      <c r="W135" s="95">
        <f>IF(U134=3,W131+1,IF(U134=0,0,W131))</f>
        <v>16</v>
      </c>
      <c r="X135" s="95">
        <f>IF(U134=1,X131+1,X131)</f>
        <v>0</v>
      </c>
    </row>
    <row r="136" spans="1:24" ht="21" customHeight="1" thickBot="1">
      <c r="A136" s="6"/>
      <c r="B136" s="7"/>
      <c r="C136" s="7"/>
      <c r="D136" s="75">
        <v>0.84583333333333333</v>
      </c>
      <c r="E136" s="17">
        <v>83.738</v>
      </c>
      <c r="F136" s="91" t="s">
        <v>64</v>
      </c>
      <c r="G136" s="108">
        <v>10000</v>
      </c>
      <c r="H136" s="92">
        <v>0.1</v>
      </c>
      <c r="I136" s="56">
        <f>E136+F136</f>
        <v>83.727999999999994</v>
      </c>
      <c r="J136" s="57">
        <f>I136+H134</f>
        <v>83.807999999999993</v>
      </c>
      <c r="K136" s="57">
        <f>I136-H136</f>
        <v>83.628</v>
      </c>
      <c r="L136" s="53">
        <v>1</v>
      </c>
      <c r="M136" s="53" t="s">
        <v>45</v>
      </c>
      <c r="N136" s="8">
        <v>800</v>
      </c>
      <c r="O136" s="8">
        <f>IF(L136&lt;&gt;"",IF(M136="○",100,IF(M136="×",-100,"")),"")</f>
        <v>100</v>
      </c>
      <c r="P136" s="54" t="str">
        <f>IF(M136="○","勝",IF(M136="×","敗",""))</f>
        <v>勝</v>
      </c>
      <c r="U136" s="95"/>
      <c r="V136" s="95"/>
      <c r="W136" s="95"/>
      <c r="X136" s="95"/>
    </row>
    <row r="137" spans="1:24" ht="21" customHeight="1">
      <c r="A137" s="26" t="s">
        <v>0</v>
      </c>
      <c r="B137" s="38" t="s">
        <v>33</v>
      </c>
      <c r="C137" s="38" t="s">
        <v>34</v>
      </c>
      <c r="D137" s="88" t="s">
        <v>26</v>
      </c>
      <c r="E137" s="25" t="s">
        <v>31</v>
      </c>
      <c r="F137" s="88" t="s">
        <v>27</v>
      </c>
      <c r="G137" s="86" t="s">
        <v>28</v>
      </c>
      <c r="H137" s="18" t="s">
        <v>10</v>
      </c>
      <c r="I137" s="41" t="s">
        <v>19</v>
      </c>
      <c r="J137" s="40" t="s">
        <v>21</v>
      </c>
      <c r="K137" s="40" t="s">
        <v>22</v>
      </c>
      <c r="L137" s="82" t="s">
        <v>14</v>
      </c>
      <c r="M137" s="36" t="s">
        <v>15</v>
      </c>
      <c r="N137" s="33" t="s">
        <v>16</v>
      </c>
      <c r="O137" s="33" t="s">
        <v>12</v>
      </c>
      <c r="P137" s="34" t="s">
        <v>13</v>
      </c>
      <c r="U137" s="95"/>
      <c r="V137" s="95"/>
      <c r="W137" s="95"/>
      <c r="X137" s="95"/>
    </row>
    <row r="138" spans="1:24" ht="21" customHeight="1">
      <c r="A138" s="4"/>
      <c r="B138" s="58"/>
      <c r="C138" s="58"/>
      <c r="D138" s="74">
        <v>0.77916666666666667</v>
      </c>
      <c r="E138" s="16">
        <v>82.86</v>
      </c>
      <c r="F138" s="90">
        <v>0.01</v>
      </c>
      <c r="G138" s="42">
        <v>10000</v>
      </c>
      <c r="H138" s="30">
        <v>0.08</v>
      </c>
      <c r="I138" s="24">
        <f>E138+F138</f>
        <v>82.87</v>
      </c>
      <c r="J138" s="2">
        <f>I138-H138</f>
        <v>82.79</v>
      </c>
      <c r="K138" s="2">
        <f>I138+H140</f>
        <v>82.97</v>
      </c>
      <c r="L138" s="47">
        <v>1</v>
      </c>
      <c r="M138" s="47" t="s">
        <v>45</v>
      </c>
      <c r="N138" s="1">
        <f>IF(M138="○",H138*G138,IF(M138="×",-H138*G138,""))</f>
        <v>800</v>
      </c>
      <c r="O138" s="1">
        <f>IF(L138&lt;&gt;"",IF(M138="○",100,IF(M138="×",-100,"")),"")</f>
        <v>100</v>
      </c>
      <c r="P138" s="45" t="str">
        <f>IF(M138="○","勝",IF(M138="×","敗",""))</f>
        <v>勝</v>
      </c>
      <c r="Q138" s="143" t="s">
        <v>107</v>
      </c>
      <c r="S138">
        <v>800</v>
      </c>
      <c r="U138" s="95">
        <f>IF(AND(V138="",W138="")=TRUE,0,IF(AND(V138="勝",W138="敗")=TRUE,1,IF(AND(W138="勝",V138="敗")=TRUE,1,IF(AND(V138="勝",W138="")=TRUE,2,IF(AND(W138="勝",V138="")=TRUE,2,IF(AND(V138="敗",W138="")=TRUE,3,IF(AND(W138="敗",V138="")=TRUE,3,0)))))))</f>
        <v>2</v>
      </c>
      <c r="V138" s="95" t="str">
        <f>IF(L138="","",P138)</f>
        <v>勝</v>
      </c>
      <c r="W138" s="95" t="str">
        <f>IF(L140="","",P140)</f>
        <v/>
      </c>
      <c r="X138" s="95"/>
    </row>
    <row r="139" spans="1:24" ht="21" customHeight="1">
      <c r="A139" s="5">
        <f>A135+1</f>
        <v>33</v>
      </c>
      <c r="B139" s="59">
        <v>40539</v>
      </c>
      <c r="C139" s="60" t="str">
        <f>IF(B139="","",TEXT(B139,"(aaa)"))</f>
        <v>(月)</v>
      </c>
      <c r="D139" s="89" t="s">
        <v>26</v>
      </c>
      <c r="E139" s="27" t="s">
        <v>32</v>
      </c>
      <c r="F139" s="89"/>
      <c r="G139" s="87" t="s">
        <v>28</v>
      </c>
      <c r="H139" s="37" t="s">
        <v>11</v>
      </c>
      <c r="I139" s="83" t="s">
        <v>20</v>
      </c>
      <c r="J139" s="84" t="s">
        <v>21</v>
      </c>
      <c r="K139" s="84" t="s">
        <v>22</v>
      </c>
      <c r="L139" s="85" t="s">
        <v>14</v>
      </c>
      <c r="M139" s="48"/>
      <c r="N139" s="1">
        <f>IF(N140="",N138,IF(N138="",N140,N138+N140))</f>
        <v>800</v>
      </c>
      <c r="O139" s="94">
        <f>IF(AND(O138="",O140="")=TRUE,"",V139/SUM(V139:X139)*100)</f>
        <v>51.515151515151516</v>
      </c>
      <c r="P139" s="45" t="str">
        <f>IF(AND(L138="",L140="")=TRUE,"",V139&amp;"勝"&amp;W139&amp;"敗"&amp;X139&amp;"引")</f>
        <v>17勝16敗0引</v>
      </c>
      <c r="Q139" s="143"/>
      <c r="U139" s="95"/>
      <c r="V139" s="95">
        <f>IF(U138=2,V135+1,IF(U138=0,0,V135))</f>
        <v>17</v>
      </c>
      <c r="W139" s="95">
        <f>IF(U138=3,W135+1,IF(U138=0,0,W135))</f>
        <v>16</v>
      </c>
      <c r="X139" s="95">
        <f>IF(U138=1,X135+1,X135)</f>
        <v>0</v>
      </c>
    </row>
    <row r="140" spans="1:24" ht="21" customHeight="1" thickBot="1">
      <c r="A140" s="6"/>
      <c r="B140" s="7"/>
      <c r="C140" s="7"/>
      <c r="D140" s="75">
        <v>0.6791666666666667</v>
      </c>
      <c r="E140" s="17">
        <v>82.662999999999997</v>
      </c>
      <c r="F140" s="91" t="s">
        <v>70</v>
      </c>
      <c r="G140" s="108">
        <v>10000</v>
      </c>
      <c r="H140" s="92">
        <v>0.1</v>
      </c>
      <c r="I140" s="56">
        <f>E140+F140</f>
        <v>82.652999999999992</v>
      </c>
      <c r="J140" s="57">
        <f>I140+H138</f>
        <v>82.73299999999999</v>
      </c>
      <c r="K140" s="57">
        <f>I140-H140</f>
        <v>82.552999999999997</v>
      </c>
      <c r="L140" s="53"/>
      <c r="M140" s="53"/>
      <c r="N140" s="8" t="str">
        <f>IF(M140="○",H140*G140,IF(M140="×",-H140*G140,""))</f>
        <v/>
      </c>
      <c r="O140" s="8" t="str">
        <f>IF(L140&lt;&gt;"",IF(M140="○",100,IF(M140="×",-100,"")),"")</f>
        <v/>
      </c>
      <c r="P140" s="54" t="str">
        <f>IF(M140="○","勝",IF(M140="×","敗",""))</f>
        <v/>
      </c>
      <c r="U140" s="95"/>
      <c r="V140" s="95"/>
      <c r="W140" s="95"/>
      <c r="X140" s="95"/>
    </row>
    <row r="141" spans="1:24" ht="21" customHeight="1">
      <c r="A141" s="26" t="s">
        <v>0</v>
      </c>
      <c r="B141" s="38" t="s">
        <v>33</v>
      </c>
      <c r="C141" s="38" t="s">
        <v>34</v>
      </c>
      <c r="D141" s="88" t="s">
        <v>26</v>
      </c>
      <c r="E141" s="25" t="s">
        <v>31</v>
      </c>
      <c r="F141" s="88" t="s">
        <v>27</v>
      </c>
      <c r="G141" s="86" t="s">
        <v>28</v>
      </c>
      <c r="H141" s="18" t="s">
        <v>10</v>
      </c>
      <c r="I141" s="41" t="s">
        <v>19</v>
      </c>
      <c r="J141" s="40" t="s">
        <v>21</v>
      </c>
      <c r="K141" s="40" t="s">
        <v>22</v>
      </c>
      <c r="L141" s="82" t="s">
        <v>14</v>
      </c>
      <c r="M141" s="36" t="s">
        <v>15</v>
      </c>
      <c r="N141" s="33" t="s">
        <v>16</v>
      </c>
      <c r="O141" s="33" t="s">
        <v>12</v>
      </c>
      <c r="P141" s="34" t="s">
        <v>13</v>
      </c>
      <c r="U141" s="95"/>
      <c r="V141" s="95"/>
      <c r="W141" s="95"/>
      <c r="X141" s="95"/>
    </row>
    <row r="142" spans="1:24" ht="21" customHeight="1">
      <c r="A142" s="4"/>
      <c r="B142" s="58"/>
      <c r="C142" s="58"/>
      <c r="D142" s="74">
        <v>0.625</v>
      </c>
      <c r="E142" s="16">
        <v>82.474999999999994</v>
      </c>
      <c r="F142" s="90">
        <v>0.01</v>
      </c>
      <c r="G142" s="42">
        <v>10000</v>
      </c>
      <c r="H142" s="30">
        <v>0.08</v>
      </c>
      <c r="I142" s="24">
        <f>E142+F142</f>
        <v>82.484999999999999</v>
      </c>
      <c r="J142" s="2">
        <f>I142-H142</f>
        <v>82.405000000000001</v>
      </c>
      <c r="K142" s="2">
        <f>I142+H144</f>
        <v>82.584999999999994</v>
      </c>
      <c r="L142" s="47">
        <v>1</v>
      </c>
      <c r="M142" s="47" t="s">
        <v>45</v>
      </c>
      <c r="N142" s="1">
        <v>850</v>
      </c>
      <c r="O142" s="1">
        <f>IF(L142&lt;&gt;"",IF(M142="○",100,IF(M142="×",-100,"")),"")</f>
        <v>100</v>
      </c>
      <c r="P142" s="45" t="str">
        <f>IF(M142="○","勝",IF(M142="×","敗",""))</f>
        <v>勝</v>
      </c>
      <c r="Q142" s="106" t="s">
        <v>71</v>
      </c>
      <c r="S142">
        <v>850</v>
      </c>
      <c r="U142" s="95">
        <f>IF(AND(V142="",W142="")=TRUE,0,IF(AND(V142="勝",W142="敗")=TRUE,1,IF(AND(W142="勝",V142="敗")=TRUE,1,IF(AND(V142="勝",W142="")=TRUE,2,IF(AND(W142="勝",V142="")=TRUE,2,IF(AND(V142="敗",W142="")=TRUE,3,IF(AND(W142="敗",V142="")=TRUE,3,0)))))))</f>
        <v>2</v>
      </c>
      <c r="V142" s="95" t="str">
        <f>IF(L142="","",P142)</f>
        <v>勝</v>
      </c>
      <c r="W142" s="95" t="str">
        <f>IF(L144="","",P144)</f>
        <v/>
      </c>
      <c r="X142" s="95"/>
    </row>
    <row r="143" spans="1:24" ht="21" customHeight="1">
      <c r="A143" s="5">
        <f>A139+1</f>
        <v>34</v>
      </c>
      <c r="B143" s="59">
        <v>40540</v>
      </c>
      <c r="C143" s="60" t="str">
        <f>IF(B143="","",TEXT(B143,"(aaa)"))</f>
        <v>(火)</v>
      </c>
      <c r="D143" s="89" t="s">
        <v>26</v>
      </c>
      <c r="E143" s="27" t="s">
        <v>32</v>
      </c>
      <c r="F143" s="89"/>
      <c r="G143" s="87" t="s">
        <v>28</v>
      </c>
      <c r="H143" s="37" t="s">
        <v>11</v>
      </c>
      <c r="I143" s="83" t="s">
        <v>20</v>
      </c>
      <c r="J143" s="84" t="s">
        <v>21</v>
      </c>
      <c r="K143" s="84" t="s">
        <v>22</v>
      </c>
      <c r="L143" s="85" t="s">
        <v>14</v>
      </c>
      <c r="M143" s="48"/>
      <c r="N143" s="1">
        <f>IF(N144="",N142,IF(N142="",N144,N142+N144))</f>
        <v>850</v>
      </c>
      <c r="O143" s="94">
        <f>IF(AND(O142="",O144="")=TRUE,"",V143/SUM(V143:X143)*100)</f>
        <v>52.941176470588239</v>
      </c>
      <c r="P143" s="45" t="str">
        <f>IF(AND(L142="",L144="")=TRUE,"",V143&amp;"勝"&amp;W143&amp;"敗"&amp;X143&amp;"引")</f>
        <v>18勝16敗0引</v>
      </c>
      <c r="Q143" t="s">
        <v>72</v>
      </c>
      <c r="U143" s="95"/>
      <c r="V143" s="95">
        <f>IF(U142=2,V139+1,IF(U142=0,0,V139))</f>
        <v>18</v>
      </c>
      <c r="W143" s="95">
        <f>IF(U142=3,W139+1,IF(U142=0,0,W139))</f>
        <v>16</v>
      </c>
      <c r="X143" s="95">
        <f>IF(U142=1,X139+1,X139)</f>
        <v>0</v>
      </c>
    </row>
    <row r="144" spans="1:24" ht="21" customHeight="1" thickBot="1">
      <c r="A144" s="6"/>
      <c r="B144" s="7"/>
      <c r="C144" s="7"/>
      <c r="D144" s="75">
        <v>0.86458333333333337</v>
      </c>
      <c r="E144" s="17">
        <v>81.825999999999993</v>
      </c>
      <c r="F144" s="91" t="s">
        <v>64</v>
      </c>
      <c r="G144" s="108">
        <v>10000</v>
      </c>
      <c r="H144" s="92">
        <v>0.1</v>
      </c>
      <c r="I144" s="56">
        <f>E144+F144</f>
        <v>81.815999999999988</v>
      </c>
      <c r="J144" s="57">
        <f>I144+H142</f>
        <v>81.895999999999987</v>
      </c>
      <c r="K144" s="57">
        <f>I144-H144</f>
        <v>81.715999999999994</v>
      </c>
      <c r="L144" s="53"/>
      <c r="M144" s="53"/>
      <c r="N144" s="8" t="str">
        <f>IF(M144="○",H144*G144,IF(M144="×",-H144*G144,""))</f>
        <v/>
      </c>
      <c r="O144" s="8" t="str">
        <f>IF(L144&lt;&gt;"",IF(M144="○",100,IF(M144="×",-100,"")),"")</f>
        <v/>
      </c>
      <c r="P144" s="54" t="str">
        <f>IF(M144="○","勝",IF(M144="×","敗",""))</f>
        <v/>
      </c>
      <c r="U144" s="95"/>
      <c r="V144" s="95"/>
      <c r="W144" s="95"/>
      <c r="X144" s="95"/>
    </row>
    <row r="145" spans="1:24" ht="21" customHeight="1">
      <c r="A145" s="26" t="s">
        <v>0</v>
      </c>
      <c r="B145" s="38" t="s">
        <v>33</v>
      </c>
      <c r="C145" s="38" t="s">
        <v>34</v>
      </c>
      <c r="D145" s="88" t="s">
        <v>26</v>
      </c>
      <c r="E145" s="25" t="s">
        <v>31</v>
      </c>
      <c r="F145" s="88" t="s">
        <v>27</v>
      </c>
      <c r="G145" s="86" t="s">
        <v>28</v>
      </c>
      <c r="H145" s="18" t="s">
        <v>10</v>
      </c>
      <c r="I145" s="41" t="s">
        <v>19</v>
      </c>
      <c r="J145" s="40" t="s">
        <v>21</v>
      </c>
      <c r="K145" s="40" t="s">
        <v>22</v>
      </c>
      <c r="L145" s="82" t="s">
        <v>14</v>
      </c>
      <c r="M145" s="36" t="s">
        <v>15</v>
      </c>
      <c r="N145" s="33" t="s">
        <v>16</v>
      </c>
      <c r="O145" s="33" t="s">
        <v>12</v>
      </c>
      <c r="P145" s="34" t="s">
        <v>13</v>
      </c>
      <c r="U145" s="95"/>
      <c r="V145" s="95"/>
      <c r="W145" s="95"/>
      <c r="X145" s="95"/>
    </row>
    <row r="146" spans="1:24" ht="21" customHeight="1">
      <c r="A146" s="4"/>
      <c r="B146" s="58"/>
      <c r="C146" s="58"/>
      <c r="D146" s="74">
        <v>0.62708333333333333</v>
      </c>
      <c r="E146" s="16">
        <v>82.269000000000005</v>
      </c>
      <c r="F146" s="90">
        <v>0.01</v>
      </c>
      <c r="G146" s="42">
        <v>10000</v>
      </c>
      <c r="H146" s="30">
        <v>0.08</v>
      </c>
      <c r="I146" s="24">
        <f>E146+F146</f>
        <v>82.279000000000011</v>
      </c>
      <c r="J146" s="2">
        <f>I146-H146</f>
        <v>82.199000000000012</v>
      </c>
      <c r="K146" s="2">
        <f>I146+H148</f>
        <v>82.379000000000005</v>
      </c>
      <c r="L146" s="47">
        <v>1</v>
      </c>
      <c r="M146" s="47" t="s">
        <v>45</v>
      </c>
      <c r="N146" s="1">
        <f>IF(M146="○",H146*G146,IF(M146="×",-H146*G146,""))</f>
        <v>800</v>
      </c>
      <c r="O146" s="1">
        <f>IF(L146&lt;&gt;"",IF(M146="○",100,IF(M146="×",-100,"")),"")</f>
        <v>100</v>
      </c>
      <c r="P146" s="45" t="str">
        <f>IF(M146="○","勝",IF(M146="×","敗",""))</f>
        <v>勝</v>
      </c>
      <c r="S146">
        <v>800</v>
      </c>
      <c r="U146" s="95">
        <f>IF(AND(V146="",W146="")=TRUE,0,IF(AND(V146="勝",W146="敗")=TRUE,1,IF(AND(W146="勝",V146="敗")=TRUE,1,IF(AND(V146="勝",W146="")=TRUE,2,IF(AND(W146="勝",V146="")=TRUE,2,IF(AND(V146="敗",W146="")=TRUE,3,IF(AND(W146="敗",V146="")=TRUE,3,0)))))))</f>
        <v>2</v>
      </c>
      <c r="V146" s="95" t="str">
        <f>IF(L146="","",P146)</f>
        <v>勝</v>
      </c>
      <c r="W146" s="95" t="str">
        <f>IF(L148="","",P148)</f>
        <v/>
      </c>
      <c r="X146" s="95"/>
    </row>
    <row r="147" spans="1:24" ht="21" customHeight="1">
      <c r="A147" s="5">
        <f>A143+1</f>
        <v>35</v>
      </c>
      <c r="B147" s="59">
        <v>40541</v>
      </c>
      <c r="C147" s="60" t="str">
        <f>IF(B147="","",TEXT(B147,"(aaa)"))</f>
        <v>(水)</v>
      </c>
      <c r="D147" s="89" t="s">
        <v>26</v>
      </c>
      <c r="E147" s="27" t="s">
        <v>32</v>
      </c>
      <c r="F147" s="89"/>
      <c r="G147" s="87" t="s">
        <v>28</v>
      </c>
      <c r="H147" s="37" t="s">
        <v>11</v>
      </c>
      <c r="I147" s="83" t="s">
        <v>20</v>
      </c>
      <c r="J147" s="84" t="s">
        <v>21</v>
      </c>
      <c r="K147" s="84" t="s">
        <v>22</v>
      </c>
      <c r="L147" s="85" t="s">
        <v>14</v>
      </c>
      <c r="M147" s="48"/>
      <c r="N147" s="1">
        <f>IF(N148="",N146,IF(N146="",N148,N146+N148))</f>
        <v>800</v>
      </c>
      <c r="O147" s="94">
        <f>IF(AND(O146="",O148="")=TRUE,"",V147/SUM(V147:X147)*100)</f>
        <v>54.285714285714285</v>
      </c>
      <c r="P147" s="45" t="str">
        <f>IF(AND(L146="",L148="")=TRUE,"",V147&amp;"勝"&amp;W147&amp;"敗"&amp;X147&amp;"引")</f>
        <v>19勝16敗0引</v>
      </c>
      <c r="U147" s="95"/>
      <c r="V147" s="95">
        <f>IF(U146=2,V143+1,IF(U146=0,0,V143))</f>
        <v>19</v>
      </c>
      <c r="W147" s="95">
        <f>IF(U146=3,W143+1,IF(U146=0,0,W143))</f>
        <v>16</v>
      </c>
      <c r="X147" s="95">
        <f>IF(U146=1,X143+1,X143)</f>
        <v>0</v>
      </c>
    </row>
    <row r="148" spans="1:24" ht="21" customHeight="1" thickBot="1">
      <c r="A148" s="6"/>
      <c r="B148" s="7"/>
      <c r="C148" s="7"/>
      <c r="D148" s="75">
        <v>0.79375000000000007</v>
      </c>
      <c r="E148" s="17">
        <v>82.055999999999997</v>
      </c>
      <c r="F148" s="91" t="s">
        <v>70</v>
      </c>
      <c r="G148" s="108">
        <v>10000</v>
      </c>
      <c r="H148" s="92">
        <v>0.1</v>
      </c>
      <c r="I148" s="56">
        <f>E148+F148</f>
        <v>82.045999999999992</v>
      </c>
      <c r="J148" s="57">
        <f>I148+H146</f>
        <v>82.125999999999991</v>
      </c>
      <c r="K148" s="57">
        <f>I148-H148</f>
        <v>81.945999999999998</v>
      </c>
      <c r="L148" s="53"/>
      <c r="M148" s="53"/>
      <c r="N148" s="8" t="str">
        <f>IF(M148="○",H148*G148,IF(M148="×",-H148*G148,""))</f>
        <v/>
      </c>
      <c r="O148" s="8" t="str">
        <f>IF(L148&lt;&gt;"",IF(M148="○",100,IF(M148="×",-100,"")),"")</f>
        <v/>
      </c>
      <c r="P148" s="54" t="str">
        <f>IF(M148="○","勝",IF(M148="×","敗",""))</f>
        <v/>
      </c>
      <c r="U148" s="95"/>
      <c r="V148" s="95"/>
      <c r="W148" s="95"/>
      <c r="X148" s="95"/>
    </row>
    <row r="149" spans="1:24" ht="21" customHeight="1">
      <c r="A149" s="26" t="s">
        <v>0</v>
      </c>
      <c r="B149" s="38" t="s">
        <v>33</v>
      </c>
      <c r="C149" s="38" t="s">
        <v>34</v>
      </c>
      <c r="D149" s="88" t="s">
        <v>26</v>
      </c>
      <c r="E149" s="25" t="s">
        <v>31</v>
      </c>
      <c r="F149" s="88" t="s">
        <v>27</v>
      </c>
      <c r="G149" s="86" t="s">
        <v>28</v>
      </c>
      <c r="H149" s="18" t="s">
        <v>10</v>
      </c>
      <c r="I149" s="41" t="s">
        <v>19</v>
      </c>
      <c r="J149" s="40" t="s">
        <v>21</v>
      </c>
      <c r="K149" s="40" t="s">
        <v>22</v>
      </c>
      <c r="L149" s="82" t="s">
        <v>14</v>
      </c>
      <c r="M149" s="36" t="s">
        <v>15</v>
      </c>
      <c r="N149" s="33" t="s">
        <v>16</v>
      </c>
      <c r="O149" s="33" t="s">
        <v>12</v>
      </c>
      <c r="P149" s="34" t="s">
        <v>13</v>
      </c>
      <c r="U149" s="95"/>
      <c r="V149" s="95"/>
      <c r="W149" s="95"/>
      <c r="X149" s="95"/>
    </row>
    <row r="150" spans="1:24" ht="21" customHeight="1">
      <c r="A150" s="4"/>
      <c r="B150" s="58"/>
      <c r="C150" s="58"/>
      <c r="D150" s="74">
        <v>0.6958333333333333</v>
      </c>
      <c r="E150" s="16">
        <v>81.611000000000004</v>
      </c>
      <c r="F150" s="90">
        <v>0.01</v>
      </c>
      <c r="G150" s="42">
        <v>10000</v>
      </c>
      <c r="H150" s="30">
        <v>0.08</v>
      </c>
      <c r="I150" s="24">
        <f>E150+F150</f>
        <v>81.621000000000009</v>
      </c>
      <c r="J150" s="2">
        <f>I150-H150</f>
        <v>81.541000000000011</v>
      </c>
      <c r="K150" s="2">
        <f>I150+H152</f>
        <v>81.721000000000004</v>
      </c>
      <c r="L150" s="47">
        <v>1</v>
      </c>
      <c r="M150" s="47" t="s">
        <v>45</v>
      </c>
      <c r="N150" s="1">
        <f>IF(M150="○",H150*G150,IF(M150="×",-H150*G150,""))</f>
        <v>800</v>
      </c>
      <c r="O150" s="1">
        <f>IF(L150&lt;&gt;"",IF(M150="○",100,IF(M150="×",-100,"")),"")</f>
        <v>100</v>
      </c>
      <c r="P150" s="45" t="str">
        <f>IF(M150="○","勝",IF(M150="×","敗",""))</f>
        <v>勝</v>
      </c>
      <c r="S150">
        <v>800</v>
      </c>
      <c r="U150" s="95">
        <f>IF(AND(V150="",W150="")=TRUE,0,IF(AND(V150="勝",W150="敗")=TRUE,1,IF(AND(W150="勝",V150="敗")=TRUE,1,IF(AND(V150="勝",W150="")=TRUE,2,IF(AND(W150="勝",V150="")=TRUE,2,IF(AND(V150="敗",W150="")=TRUE,3,IF(AND(W150="敗",V150="")=TRUE,3,0)))))))</f>
        <v>2</v>
      </c>
      <c r="V150" s="95" t="str">
        <f>IF(L150="","",P150)</f>
        <v>勝</v>
      </c>
      <c r="W150" s="95" t="str">
        <f>IF(L152="","",P152)</f>
        <v/>
      </c>
      <c r="X150" s="95"/>
    </row>
    <row r="151" spans="1:24" ht="21" customHeight="1">
      <c r="A151" s="5">
        <f>A147+1</f>
        <v>36</v>
      </c>
      <c r="B151" s="59">
        <v>40542</v>
      </c>
      <c r="C151" s="60" t="str">
        <f>IF(B151="","",TEXT(B151,"(aaa)"))</f>
        <v>(木)</v>
      </c>
      <c r="D151" s="89" t="s">
        <v>26</v>
      </c>
      <c r="E151" s="27" t="s">
        <v>32</v>
      </c>
      <c r="F151" s="89"/>
      <c r="G151" s="87" t="s">
        <v>28</v>
      </c>
      <c r="H151" s="37" t="s">
        <v>11</v>
      </c>
      <c r="I151" s="83" t="s">
        <v>20</v>
      </c>
      <c r="J151" s="84" t="s">
        <v>21</v>
      </c>
      <c r="K151" s="84" t="s">
        <v>22</v>
      </c>
      <c r="L151" s="85" t="s">
        <v>14</v>
      </c>
      <c r="M151" s="48"/>
      <c r="N151" s="1">
        <f>IF(N152="",N150,IF(N150="",N152,N150+N152))</f>
        <v>800</v>
      </c>
      <c r="O151" s="94">
        <f>IF(AND(O150="",O152="")=TRUE,"",V151/SUM(V151:X151)*100)</f>
        <v>55.555555555555557</v>
      </c>
      <c r="P151" s="45" t="str">
        <f>IF(AND(L150="",L152="")=TRUE,"",V151&amp;"勝"&amp;W151&amp;"敗"&amp;X151&amp;"引")</f>
        <v>20勝16敗0引</v>
      </c>
      <c r="U151" s="95"/>
      <c r="V151" s="95">
        <f>IF(U150=2,V147+1,IF(U150=0,0,V147))</f>
        <v>20</v>
      </c>
      <c r="W151" s="95">
        <f>IF(U150=3,W147+1,IF(U150=0,0,W147))</f>
        <v>16</v>
      </c>
      <c r="X151" s="95">
        <f>IF(U150=1,X147+1,X147)</f>
        <v>0</v>
      </c>
    </row>
    <row r="152" spans="1:24" ht="21" customHeight="1" thickBot="1">
      <c r="A152" s="6"/>
      <c r="B152" s="7"/>
      <c r="C152" s="7"/>
      <c r="D152" s="75">
        <v>0.64374999999999993</v>
      </c>
      <c r="E152" s="17">
        <v>81.399000000000001</v>
      </c>
      <c r="F152" s="91" t="s">
        <v>64</v>
      </c>
      <c r="G152" s="108">
        <v>10000</v>
      </c>
      <c r="H152" s="92">
        <v>0.1</v>
      </c>
      <c r="I152" s="56">
        <f>E152+F152</f>
        <v>81.388999999999996</v>
      </c>
      <c r="J152" s="57">
        <f>I152+H150</f>
        <v>81.468999999999994</v>
      </c>
      <c r="K152" s="57">
        <f>I152-H152</f>
        <v>81.289000000000001</v>
      </c>
      <c r="L152" s="53"/>
      <c r="M152" s="53"/>
      <c r="N152" s="8" t="str">
        <f>IF(M152="○",H152*G152,IF(M152="×",-H152*G152,""))</f>
        <v/>
      </c>
      <c r="O152" s="8" t="str">
        <f>IF(L152&lt;&gt;"",IF(M152="○",100,IF(M152="×",-100,"")),"")</f>
        <v/>
      </c>
      <c r="P152" s="54" t="str">
        <f>IF(M152="○","勝",IF(M152="×","敗",""))</f>
        <v/>
      </c>
      <c r="U152" s="95"/>
      <c r="V152" s="95"/>
      <c r="W152" s="95"/>
      <c r="X152" s="95"/>
    </row>
    <row r="153" spans="1:24" ht="21" customHeight="1">
      <c r="A153" s="26" t="s">
        <v>0</v>
      </c>
      <c r="B153" s="38" t="s">
        <v>33</v>
      </c>
      <c r="C153" s="38" t="s">
        <v>34</v>
      </c>
      <c r="D153" s="88" t="s">
        <v>26</v>
      </c>
      <c r="E153" s="25" t="s">
        <v>31</v>
      </c>
      <c r="F153" s="88" t="s">
        <v>27</v>
      </c>
      <c r="G153" s="86" t="s">
        <v>28</v>
      </c>
      <c r="H153" s="18" t="s">
        <v>10</v>
      </c>
      <c r="I153" s="41" t="s">
        <v>19</v>
      </c>
      <c r="J153" s="40" t="s">
        <v>21</v>
      </c>
      <c r="K153" s="40" t="s">
        <v>22</v>
      </c>
      <c r="L153" s="82" t="s">
        <v>14</v>
      </c>
      <c r="M153" s="36" t="s">
        <v>15</v>
      </c>
      <c r="N153" s="33" t="s">
        <v>16</v>
      </c>
      <c r="O153" s="33" t="s">
        <v>12</v>
      </c>
      <c r="P153" s="34" t="s">
        <v>13</v>
      </c>
      <c r="U153" s="95"/>
      <c r="V153" s="95"/>
      <c r="W153" s="95"/>
      <c r="X153" s="95"/>
    </row>
    <row r="154" spans="1:24" ht="21" customHeight="1">
      <c r="A154" s="4"/>
      <c r="B154" s="58"/>
      <c r="C154" s="58"/>
      <c r="D154" s="74">
        <v>0.85416666666666663</v>
      </c>
      <c r="E154" s="16">
        <v>82.213999999999999</v>
      </c>
      <c r="F154" s="90">
        <v>0.01</v>
      </c>
      <c r="G154" s="42">
        <v>10000</v>
      </c>
      <c r="H154" s="30">
        <v>0.08</v>
      </c>
      <c r="I154" s="24">
        <f>E154+F154</f>
        <v>82.224000000000004</v>
      </c>
      <c r="J154" s="2">
        <f>I154-H154</f>
        <v>82.144000000000005</v>
      </c>
      <c r="K154" s="2">
        <f>I154+H156</f>
        <v>82.323999999999998</v>
      </c>
      <c r="L154" s="47">
        <v>1</v>
      </c>
      <c r="M154" s="47" t="s">
        <v>47</v>
      </c>
      <c r="N154" s="1">
        <v>-1480</v>
      </c>
      <c r="O154" s="1">
        <f>IF(L154&lt;&gt;"",IF(M154="○",100,IF(M154="×",-100,"")),"")</f>
        <v>-100</v>
      </c>
      <c r="P154" s="45" t="str">
        <f>IF(M154="○","勝",IF(M154="×","敗",""))</f>
        <v>敗</v>
      </c>
      <c r="S154">
        <v>-1480</v>
      </c>
      <c r="U154" s="95">
        <f>IF(AND(V154="",W154="")=TRUE,0,IF(AND(V154="勝",W154="敗")=TRUE,1,IF(AND(W154="勝",V154="敗")=TRUE,1,IF(AND(V154="勝",W154="")=TRUE,2,IF(AND(W154="勝",V154="")=TRUE,2,IF(AND(V154="敗",W154="")=TRUE,3,IF(AND(W154="敗",V154="")=TRUE,3,0)))))))</f>
        <v>3</v>
      </c>
      <c r="V154" s="95" t="str">
        <f>IF(L154="","",P154)</f>
        <v>敗</v>
      </c>
      <c r="W154" s="95" t="str">
        <f>IF(L156="","",P156)</f>
        <v/>
      </c>
      <c r="X154" s="95"/>
    </row>
    <row r="155" spans="1:24" ht="21" customHeight="1">
      <c r="A155" s="5">
        <f>A151+1</f>
        <v>37</v>
      </c>
      <c r="B155" s="59">
        <v>40548</v>
      </c>
      <c r="C155" s="60" t="str">
        <f>IF(B155="","",TEXT(B155,"(aaa)"))</f>
        <v>(水)</v>
      </c>
      <c r="D155" s="89" t="s">
        <v>26</v>
      </c>
      <c r="E155" s="27" t="s">
        <v>32</v>
      </c>
      <c r="F155" s="89"/>
      <c r="G155" s="87" t="s">
        <v>28</v>
      </c>
      <c r="H155" s="37" t="s">
        <v>11</v>
      </c>
      <c r="I155" s="83" t="s">
        <v>20</v>
      </c>
      <c r="J155" s="84" t="s">
        <v>21</v>
      </c>
      <c r="K155" s="84" t="s">
        <v>22</v>
      </c>
      <c r="L155" s="85" t="s">
        <v>14</v>
      </c>
      <c r="M155" s="48"/>
      <c r="N155" s="1">
        <f>IF(N156="",N154,IF(N154="",N156,N154+N156))</f>
        <v>-1480</v>
      </c>
      <c r="O155" s="94">
        <f>IF(AND(O154="",O156="")=TRUE,"",V155/SUM(V155:X155)*100)</f>
        <v>54.054054054054056</v>
      </c>
      <c r="P155" s="45" t="str">
        <f>IF(AND(L154="",L156="")=TRUE,"",V155&amp;"勝"&amp;W155&amp;"敗"&amp;X155&amp;"引")</f>
        <v>20勝17敗0引</v>
      </c>
      <c r="U155" s="95"/>
      <c r="V155" s="95">
        <f>IF(U154=2,V151+1,IF(U154=0,0,V151))</f>
        <v>20</v>
      </c>
      <c r="W155" s="95">
        <f>IF(U154=3,W151+1,IF(U154=0,0,W151))</f>
        <v>17</v>
      </c>
      <c r="X155" s="95">
        <f>IF(U154=1,X151+1,X151)</f>
        <v>0</v>
      </c>
    </row>
    <row r="156" spans="1:24" ht="21" customHeight="1" thickBot="1">
      <c r="A156" s="6"/>
      <c r="B156" s="7"/>
      <c r="C156" s="7"/>
      <c r="D156" s="75">
        <v>0.70624999999999993</v>
      </c>
      <c r="E156" s="17">
        <v>81.921000000000006</v>
      </c>
      <c r="F156" s="91" t="s">
        <v>70</v>
      </c>
      <c r="G156" s="108">
        <v>10000</v>
      </c>
      <c r="H156" s="92">
        <v>0.1</v>
      </c>
      <c r="I156" s="56">
        <f>E156+F156</f>
        <v>81.911000000000001</v>
      </c>
      <c r="J156" s="57">
        <f>I156+H154</f>
        <v>81.991</v>
      </c>
      <c r="K156" s="57">
        <f>I156-H156</f>
        <v>81.811000000000007</v>
      </c>
      <c r="L156" s="53"/>
      <c r="M156" s="53"/>
      <c r="N156" s="8" t="str">
        <f>IF(M156="○",H156*G156,IF(M156="×",-H156*G156,""))</f>
        <v/>
      </c>
      <c r="O156" s="8" t="str">
        <f>IF(L156&lt;&gt;"",IF(M156="○",100,IF(M156="×",-100,"")),"")</f>
        <v/>
      </c>
      <c r="P156" s="54" t="str">
        <f>IF(M156="○","勝",IF(M156="×","敗",""))</f>
        <v/>
      </c>
      <c r="U156" s="95"/>
      <c r="V156" s="95"/>
      <c r="W156" s="95"/>
      <c r="X156" s="95"/>
    </row>
    <row r="157" spans="1:24" ht="21" customHeight="1">
      <c r="A157" s="26" t="s">
        <v>0</v>
      </c>
      <c r="B157" s="38" t="s">
        <v>33</v>
      </c>
      <c r="C157" s="38" t="s">
        <v>34</v>
      </c>
      <c r="D157" s="88" t="s">
        <v>26</v>
      </c>
      <c r="E157" s="25" t="s">
        <v>31</v>
      </c>
      <c r="F157" s="88" t="s">
        <v>27</v>
      </c>
      <c r="G157" s="86" t="s">
        <v>28</v>
      </c>
      <c r="H157" s="18" t="s">
        <v>10</v>
      </c>
      <c r="I157" s="41" t="s">
        <v>19</v>
      </c>
      <c r="J157" s="40" t="s">
        <v>21</v>
      </c>
      <c r="K157" s="40" t="s">
        <v>22</v>
      </c>
      <c r="L157" s="82" t="s">
        <v>14</v>
      </c>
      <c r="M157" s="36" t="s">
        <v>15</v>
      </c>
      <c r="N157" s="33" t="s">
        <v>16</v>
      </c>
      <c r="O157" s="33" t="s">
        <v>12</v>
      </c>
      <c r="P157" s="34" t="s">
        <v>13</v>
      </c>
      <c r="U157" s="95"/>
      <c r="V157" s="95"/>
      <c r="W157" s="95"/>
      <c r="X157" s="95"/>
    </row>
    <row r="158" spans="1:24" ht="21" customHeight="1">
      <c r="A158" s="4"/>
      <c r="B158" s="58"/>
      <c r="C158" s="58"/>
      <c r="D158" s="74">
        <v>0.77083333333333337</v>
      </c>
      <c r="E158" s="16">
        <v>83.277000000000001</v>
      </c>
      <c r="F158" s="90">
        <v>0.01</v>
      </c>
      <c r="G158" s="42">
        <v>10000</v>
      </c>
      <c r="H158" s="30">
        <v>0.08</v>
      </c>
      <c r="I158" s="24">
        <f>E158+F158</f>
        <v>83.287000000000006</v>
      </c>
      <c r="J158" s="2">
        <f>I158-H158</f>
        <v>83.207000000000008</v>
      </c>
      <c r="K158" s="2">
        <f>I158+H160</f>
        <v>83.387</v>
      </c>
      <c r="L158" s="47"/>
      <c r="M158" s="47"/>
      <c r="N158" s="1" t="str">
        <f>IF(M158="○",H158*G158,IF(M158="×",-H158*G158,""))</f>
        <v/>
      </c>
      <c r="O158" s="1" t="str">
        <f>IF(L158&lt;&gt;"",IF(M158="○",100,IF(M158="×",-100,"")),"")</f>
        <v/>
      </c>
      <c r="P158" s="45" t="str">
        <f>IF(M158="○","勝",IF(M158="×","敗",""))</f>
        <v/>
      </c>
      <c r="U158" s="95">
        <f>IF(AND(V158="",W158="")=TRUE,0,IF(AND(V158="勝",W158="敗")=TRUE,1,IF(AND(W158="勝",V158="敗")=TRUE,1,IF(AND(V158="勝",W158="")=TRUE,2,IF(AND(W158="勝",V158="")=TRUE,2,IF(AND(V158="敗",W158="")=TRUE,3,IF(AND(W158="敗",V158="")=TRUE,3,0)))))))</f>
        <v>3</v>
      </c>
      <c r="V158" s="95" t="str">
        <f>IF(L158="","",P158)</f>
        <v/>
      </c>
      <c r="W158" s="95" t="str">
        <f>IF(L160="","",P160)</f>
        <v>敗</v>
      </c>
      <c r="X158" s="95"/>
    </row>
    <row r="159" spans="1:24" ht="21" customHeight="1">
      <c r="A159" s="5">
        <f>A155+1</f>
        <v>38</v>
      </c>
      <c r="B159" s="59">
        <v>40553</v>
      </c>
      <c r="C159" s="60" t="str">
        <f>IF(B159="","",TEXT(B159,"(aaa)"))</f>
        <v>(月)</v>
      </c>
      <c r="D159" s="89" t="s">
        <v>26</v>
      </c>
      <c r="E159" s="27" t="s">
        <v>32</v>
      </c>
      <c r="F159" s="89"/>
      <c r="G159" s="87" t="s">
        <v>28</v>
      </c>
      <c r="H159" s="37" t="s">
        <v>11</v>
      </c>
      <c r="I159" s="83" t="s">
        <v>20</v>
      </c>
      <c r="J159" s="84" t="s">
        <v>21</v>
      </c>
      <c r="K159" s="84" t="s">
        <v>22</v>
      </c>
      <c r="L159" s="85" t="s">
        <v>14</v>
      </c>
      <c r="M159" s="48"/>
      <c r="N159" s="1">
        <v>-1040</v>
      </c>
      <c r="O159" s="94">
        <f>IF(AND(O158="",O160="")=TRUE,"",V159/SUM(V159:X159)*100)</f>
        <v>52.631578947368418</v>
      </c>
      <c r="P159" s="45" t="str">
        <f>IF(AND(L158="",L160="")=TRUE,"",V159&amp;"勝"&amp;W159&amp;"敗"&amp;X159&amp;"引")</f>
        <v>20勝18敗0引</v>
      </c>
      <c r="S159">
        <v>-1040</v>
      </c>
      <c r="U159" s="95"/>
      <c r="V159" s="95">
        <f>IF(U158=2,V155+1,IF(U158=0,0,V155))</f>
        <v>20</v>
      </c>
      <c r="W159" s="95">
        <f>IF(U158=3,W155+1,IF(U158=0,0,W155))</f>
        <v>18</v>
      </c>
      <c r="X159" s="95">
        <f>IF(U158=1,X155+1,X155)</f>
        <v>0</v>
      </c>
    </row>
    <row r="160" spans="1:24" ht="21" customHeight="1" thickBot="1">
      <c r="A160" s="6"/>
      <c r="B160" s="7"/>
      <c r="C160" s="7"/>
      <c r="D160" s="75">
        <v>0.67291666666666661</v>
      </c>
      <c r="E160" s="17">
        <v>83.085999999999999</v>
      </c>
      <c r="F160" s="91" t="s">
        <v>64</v>
      </c>
      <c r="G160" s="108">
        <v>10000</v>
      </c>
      <c r="H160" s="92">
        <v>0.1</v>
      </c>
      <c r="I160" s="56">
        <f>E160+F160</f>
        <v>83.075999999999993</v>
      </c>
      <c r="J160" s="57">
        <f>I160+H158</f>
        <v>83.155999999999992</v>
      </c>
      <c r="K160" s="57">
        <f>I160-H160</f>
        <v>82.975999999999999</v>
      </c>
      <c r="L160" s="53">
        <v>1</v>
      </c>
      <c r="M160" s="53" t="s">
        <v>47</v>
      </c>
      <c r="N160" s="8">
        <v>-1040</v>
      </c>
      <c r="O160" s="8">
        <f>IF(L160&lt;&gt;"",IF(M160="○",100,IF(M160="×",-100,"")),"")</f>
        <v>-100</v>
      </c>
      <c r="P160" s="54" t="str">
        <f>IF(M160="○","勝",IF(M160="×","敗",""))</f>
        <v>敗</v>
      </c>
      <c r="U160" s="95"/>
      <c r="V160" s="95"/>
      <c r="W160" s="95"/>
      <c r="X160" s="95"/>
    </row>
    <row r="161" spans="1:24" ht="21" customHeight="1">
      <c r="A161" s="26" t="s">
        <v>0</v>
      </c>
      <c r="B161" s="38" t="s">
        <v>33</v>
      </c>
      <c r="C161" s="38" t="s">
        <v>34</v>
      </c>
      <c r="D161" s="88" t="s">
        <v>26</v>
      </c>
      <c r="E161" s="25" t="s">
        <v>31</v>
      </c>
      <c r="F161" s="88" t="s">
        <v>27</v>
      </c>
      <c r="G161" s="86" t="s">
        <v>28</v>
      </c>
      <c r="H161" s="18" t="s">
        <v>10</v>
      </c>
      <c r="I161" s="41" t="s">
        <v>19</v>
      </c>
      <c r="J161" s="40" t="s">
        <v>21</v>
      </c>
      <c r="K161" s="40" t="s">
        <v>22</v>
      </c>
      <c r="L161" s="82" t="s">
        <v>14</v>
      </c>
      <c r="M161" s="36" t="s">
        <v>15</v>
      </c>
      <c r="N161" s="33" t="s">
        <v>16</v>
      </c>
      <c r="O161" s="33" t="s">
        <v>12</v>
      </c>
      <c r="P161" s="34" t="s">
        <v>13</v>
      </c>
      <c r="U161" s="95"/>
      <c r="V161" s="95"/>
      <c r="W161" s="95"/>
      <c r="X161" s="95"/>
    </row>
    <row r="162" spans="1:24" ht="21" customHeight="1">
      <c r="A162" s="4"/>
      <c r="B162" s="58"/>
      <c r="C162" s="58"/>
      <c r="D162" s="74">
        <v>0.80625000000000002</v>
      </c>
      <c r="E162" s="16">
        <v>82.929000000000002</v>
      </c>
      <c r="F162" s="90">
        <v>0.01</v>
      </c>
      <c r="G162" s="42">
        <v>10000</v>
      </c>
      <c r="H162" s="30">
        <v>0.08</v>
      </c>
      <c r="I162" s="24">
        <f>E162+F162</f>
        <v>82.939000000000007</v>
      </c>
      <c r="J162" s="2">
        <f>I162-H162</f>
        <v>82.859000000000009</v>
      </c>
      <c r="K162" s="2">
        <f>I162+H164</f>
        <v>83.039000000000001</v>
      </c>
      <c r="L162" s="47">
        <v>1</v>
      </c>
      <c r="M162" s="47" t="s">
        <v>45</v>
      </c>
      <c r="N162" s="1">
        <f>IF(M162="○",H162*G162,IF(M162="×",-H162*G162,""))</f>
        <v>800</v>
      </c>
      <c r="O162" s="1">
        <f>IF(L162&lt;&gt;"",IF(M162="○",100,IF(M162="×",-100,"")),"")</f>
        <v>100</v>
      </c>
      <c r="P162" s="45" t="str">
        <f>IF(M162="○","勝",IF(M162="×","敗",""))</f>
        <v>勝</v>
      </c>
      <c r="U162" s="95">
        <f>IF(AND(V162="",W162="")=TRUE,0,IF(AND(V162="勝",W162="敗")=TRUE,1,IF(AND(W162="勝",V162="敗")=TRUE,1,IF(AND(V162="勝",W162="")=TRUE,2,IF(AND(W162="勝",V162="")=TRUE,2,IF(AND(V162="敗",W162="")=TRUE,3,IF(AND(W162="敗",V162="")=TRUE,3,0)))))))</f>
        <v>2</v>
      </c>
      <c r="V162" s="95" t="str">
        <f>IF(L162="","",P162)</f>
        <v>勝</v>
      </c>
      <c r="W162" s="95" t="str">
        <f>IF(L164="","",P164)</f>
        <v/>
      </c>
      <c r="X162" s="95"/>
    </row>
    <row r="163" spans="1:24" ht="21" customHeight="1">
      <c r="A163" s="5">
        <f>A159+1</f>
        <v>39</v>
      </c>
      <c r="B163" s="59">
        <v>40557</v>
      </c>
      <c r="C163" s="60" t="str">
        <f>IF(B163="","",TEXT(B163,"(aaa)"))</f>
        <v>(金)</v>
      </c>
      <c r="D163" s="89" t="s">
        <v>26</v>
      </c>
      <c r="E163" s="27" t="s">
        <v>32</v>
      </c>
      <c r="F163" s="89"/>
      <c r="G163" s="87" t="s">
        <v>28</v>
      </c>
      <c r="H163" s="37" t="s">
        <v>11</v>
      </c>
      <c r="I163" s="83" t="s">
        <v>20</v>
      </c>
      <c r="J163" s="84" t="s">
        <v>21</v>
      </c>
      <c r="K163" s="84" t="s">
        <v>22</v>
      </c>
      <c r="L163" s="85" t="s">
        <v>14</v>
      </c>
      <c r="M163" s="48"/>
      <c r="N163" s="1">
        <f>IF(N164="",N162,IF(N162="",N164,N162+N164))</f>
        <v>800</v>
      </c>
      <c r="O163" s="94">
        <f>IF(AND(O162="",O164="")=TRUE,"",V163/SUM(V163:X163)*100)</f>
        <v>53.846153846153847</v>
      </c>
      <c r="P163" s="45" t="str">
        <f>IF(AND(L162="",L164="")=TRUE,"",V163&amp;"勝"&amp;W163&amp;"敗"&amp;X163&amp;"引")</f>
        <v>21勝18敗0引</v>
      </c>
      <c r="S163">
        <v>800</v>
      </c>
      <c r="U163" s="95"/>
      <c r="V163" s="95">
        <f>IF(U162=2,V159+1,IF(U162=0,0,V159))</f>
        <v>21</v>
      </c>
      <c r="W163" s="95">
        <f>IF(U162=3,W159+1,IF(U162=0,0,W159))</f>
        <v>18</v>
      </c>
      <c r="X163" s="95">
        <f>IF(U162=1,X159+1,X159)</f>
        <v>0</v>
      </c>
    </row>
    <row r="164" spans="1:24" ht="21" customHeight="1" thickBot="1">
      <c r="A164" s="6"/>
      <c r="B164" s="7"/>
      <c r="C164" s="7"/>
      <c r="D164" s="75">
        <v>0.73333333333333339</v>
      </c>
      <c r="E164" s="17">
        <v>82.415999999999997</v>
      </c>
      <c r="F164" s="91" t="s">
        <v>70</v>
      </c>
      <c r="G164" s="108">
        <v>10000</v>
      </c>
      <c r="H164" s="92">
        <v>0.1</v>
      </c>
      <c r="I164" s="56">
        <f>E164+F164</f>
        <v>82.405999999999992</v>
      </c>
      <c r="J164" s="57">
        <f>I164+H162</f>
        <v>82.48599999999999</v>
      </c>
      <c r="K164" s="57">
        <f>I164-H164</f>
        <v>82.305999999999997</v>
      </c>
      <c r="L164" s="53"/>
      <c r="M164" s="53"/>
      <c r="N164" s="8" t="str">
        <f>IF(M164="○",H164*G164,IF(M164="×",-H164*G164,""))</f>
        <v/>
      </c>
      <c r="O164" s="8" t="str">
        <f>IF(L164&lt;&gt;"",IF(M164="○",100,IF(M164="×",-100,"")),"")</f>
        <v/>
      </c>
      <c r="P164" s="54" t="str">
        <f>IF(M164="○","勝",IF(M164="×","敗",""))</f>
        <v/>
      </c>
      <c r="U164" s="95"/>
      <c r="V164" s="95"/>
      <c r="W164" s="95"/>
      <c r="X164" s="95"/>
    </row>
    <row r="165" spans="1:24" ht="21" customHeight="1">
      <c r="A165" s="26" t="s">
        <v>0</v>
      </c>
      <c r="B165" s="38" t="s">
        <v>33</v>
      </c>
      <c r="C165" s="38" t="s">
        <v>34</v>
      </c>
      <c r="D165" s="88" t="s">
        <v>26</v>
      </c>
      <c r="E165" s="25" t="s">
        <v>31</v>
      </c>
      <c r="F165" s="88" t="s">
        <v>27</v>
      </c>
      <c r="G165" s="86" t="s">
        <v>28</v>
      </c>
      <c r="H165" s="18" t="s">
        <v>10</v>
      </c>
      <c r="I165" s="41" t="s">
        <v>19</v>
      </c>
      <c r="J165" s="40" t="s">
        <v>21</v>
      </c>
      <c r="K165" s="40" t="s">
        <v>22</v>
      </c>
      <c r="L165" s="82" t="s">
        <v>14</v>
      </c>
      <c r="M165" s="36" t="s">
        <v>15</v>
      </c>
      <c r="N165" s="33" t="s">
        <v>16</v>
      </c>
      <c r="O165" s="33" t="s">
        <v>12</v>
      </c>
      <c r="P165" s="34" t="s">
        <v>13</v>
      </c>
      <c r="U165" s="95"/>
      <c r="V165" s="95"/>
      <c r="W165" s="95"/>
      <c r="X165" s="95"/>
    </row>
    <row r="166" spans="1:24" ht="21" customHeight="1">
      <c r="A166" s="4"/>
      <c r="B166" s="58"/>
      <c r="C166" s="58"/>
      <c r="D166" s="74">
        <v>0.66666666666666663</v>
      </c>
      <c r="E166" s="16">
        <v>82.989000000000004</v>
      </c>
      <c r="F166" s="90">
        <v>0.01</v>
      </c>
      <c r="G166" s="42">
        <v>10000</v>
      </c>
      <c r="H166" s="30">
        <v>0.08</v>
      </c>
      <c r="I166" s="24">
        <f>E166+F166</f>
        <v>82.999000000000009</v>
      </c>
      <c r="J166" s="2">
        <f>I166-H166</f>
        <v>82.919000000000011</v>
      </c>
      <c r="K166" s="2">
        <f>I166+H168</f>
        <v>83.099000000000004</v>
      </c>
      <c r="L166" s="47"/>
      <c r="M166" s="47"/>
      <c r="N166" s="1" t="str">
        <f>IF(M166="○",H166*G166,IF(M166="×",-H166*G166,""))</f>
        <v/>
      </c>
      <c r="O166" s="1" t="str">
        <f>IF(L166&lt;&gt;"",IF(M166="○",100,IF(M166="×",-100,"")),"")</f>
        <v/>
      </c>
      <c r="P166" s="45" t="str">
        <f>IF(M166="○","勝",IF(M166="×","敗",""))</f>
        <v/>
      </c>
      <c r="U166" s="95">
        <f>IF(AND(V166="",W166="")=TRUE,0,IF(AND(V166="勝",W166="敗")=TRUE,1,IF(AND(W166="勝",V166="敗")=TRUE,1,IF(AND(V166="勝",W166="")=TRUE,2,IF(AND(W166="勝",V166="")=TRUE,2,IF(AND(V166="敗",W166="")=TRUE,3,IF(AND(W166="敗",V166="")=TRUE,3,0)))))))</f>
        <v>2</v>
      </c>
      <c r="V166" s="95" t="str">
        <f>IF(L166="","",P166)</f>
        <v/>
      </c>
      <c r="W166" s="95" t="str">
        <f>IF(L168="","",P168)</f>
        <v>勝</v>
      </c>
      <c r="X166" s="95"/>
    </row>
    <row r="167" spans="1:24" ht="21" customHeight="1">
      <c r="A167" s="5">
        <f>A163+1</f>
        <v>40</v>
      </c>
      <c r="B167" s="59">
        <v>40560</v>
      </c>
      <c r="C167" s="60" t="str">
        <f>IF(B167="","",TEXT(B167,"(aaa)"))</f>
        <v>(月)</v>
      </c>
      <c r="D167" s="89" t="s">
        <v>26</v>
      </c>
      <c r="E167" s="27" t="s">
        <v>32</v>
      </c>
      <c r="F167" s="89"/>
      <c r="G167" s="87" t="s">
        <v>28</v>
      </c>
      <c r="H167" s="37" t="s">
        <v>11</v>
      </c>
      <c r="I167" s="83" t="s">
        <v>20</v>
      </c>
      <c r="J167" s="84" t="s">
        <v>21</v>
      </c>
      <c r="K167" s="84" t="s">
        <v>22</v>
      </c>
      <c r="L167" s="85" t="s">
        <v>14</v>
      </c>
      <c r="M167" s="48"/>
      <c r="N167" s="1">
        <v>800</v>
      </c>
      <c r="O167" s="94">
        <f>IF(AND(O166="",O168="")=TRUE,"",V167/SUM(V167:X167)*100)</f>
        <v>55.000000000000007</v>
      </c>
      <c r="P167" s="45" t="str">
        <f>IF(AND(L166="",L168="")=TRUE,"",V167&amp;"勝"&amp;W167&amp;"敗"&amp;X167&amp;"引")</f>
        <v>22勝18敗0引</v>
      </c>
      <c r="S167">
        <v>800</v>
      </c>
      <c r="U167" s="95"/>
      <c r="V167" s="95">
        <f>IF(U166=2,V163+1,IF(U166=0,0,V163))</f>
        <v>22</v>
      </c>
      <c r="W167" s="95">
        <f>IF(U166=3,W163+1,IF(U166=0,0,W163))</f>
        <v>18</v>
      </c>
      <c r="X167" s="95">
        <f>IF(U166=1,X163+1,X163)</f>
        <v>0</v>
      </c>
    </row>
    <row r="168" spans="1:24" ht="21" customHeight="1" thickBot="1">
      <c r="A168" s="6"/>
      <c r="B168" s="7"/>
      <c r="C168" s="7"/>
      <c r="D168" s="75">
        <v>0.87291666666666667</v>
      </c>
      <c r="E168" s="17">
        <v>82.358999999999995</v>
      </c>
      <c r="F168" s="91" t="s">
        <v>64</v>
      </c>
      <c r="G168" s="108">
        <v>10000</v>
      </c>
      <c r="H168" s="92">
        <v>0.1</v>
      </c>
      <c r="I168" s="56">
        <f>E168+F168</f>
        <v>82.34899999999999</v>
      </c>
      <c r="J168" s="57">
        <f>I168+H166</f>
        <v>82.428999999999988</v>
      </c>
      <c r="K168" s="57">
        <f>I168-H168</f>
        <v>82.248999999999995</v>
      </c>
      <c r="L168" s="53">
        <v>1</v>
      </c>
      <c r="M168" s="53" t="s">
        <v>45</v>
      </c>
      <c r="N168" s="8">
        <v>800</v>
      </c>
      <c r="O168" s="8">
        <f>IF(L168&lt;&gt;"",IF(M168="○",100,IF(M168="×",-100,"")),"")</f>
        <v>100</v>
      </c>
      <c r="P168" s="54" t="str">
        <f>IF(M168="○","勝",IF(M168="×","敗",""))</f>
        <v>勝</v>
      </c>
      <c r="U168" s="95"/>
      <c r="V168" s="95"/>
      <c r="W168" s="95"/>
      <c r="X168" s="95"/>
    </row>
    <row r="169" spans="1:24" ht="21" customHeight="1">
      <c r="A169" s="26" t="s">
        <v>0</v>
      </c>
      <c r="B169" s="38" t="s">
        <v>33</v>
      </c>
      <c r="C169" s="38" t="s">
        <v>34</v>
      </c>
      <c r="D169" s="88" t="s">
        <v>26</v>
      </c>
      <c r="E169" s="25" t="s">
        <v>31</v>
      </c>
      <c r="F169" s="88" t="s">
        <v>27</v>
      </c>
      <c r="G169" s="86" t="s">
        <v>28</v>
      </c>
      <c r="H169" s="18" t="s">
        <v>10</v>
      </c>
      <c r="I169" s="41" t="s">
        <v>19</v>
      </c>
      <c r="J169" s="40" t="s">
        <v>21</v>
      </c>
      <c r="K169" s="40" t="s">
        <v>22</v>
      </c>
      <c r="L169" s="82" t="s">
        <v>14</v>
      </c>
      <c r="M169" s="36" t="s">
        <v>15</v>
      </c>
      <c r="N169" s="33" t="s">
        <v>16</v>
      </c>
      <c r="O169" s="33" t="s">
        <v>12</v>
      </c>
      <c r="P169" s="34" t="s">
        <v>13</v>
      </c>
      <c r="U169" s="95"/>
      <c r="V169" s="95"/>
      <c r="W169" s="95"/>
      <c r="X169" s="95"/>
    </row>
    <row r="170" spans="1:24" ht="21" customHeight="1">
      <c r="A170" s="4"/>
      <c r="B170" s="58"/>
      <c r="C170" s="58"/>
      <c r="D170" s="74">
        <v>0.64374999999999993</v>
      </c>
      <c r="E170" s="16">
        <v>82.301000000000002</v>
      </c>
      <c r="F170" s="90">
        <v>0.01</v>
      </c>
      <c r="G170" s="42">
        <v>10000</v>
      </c>
      <c r="H170" s="30">
        <v>0.08</v>
      </c>
      <c r="I170" s="24">
        <f>E170+F170</f>
        <v>82.311000000000007</v>
      </c>
      <c r="J170" s="2">
        <f>I170-H170</f>
        <v>82.231000000000009</v>
      </c>
      <c r="K170" s="2">
        <f>I170+H172</f>
        <v>82.411000000000001</v>
      </c>
      <c r="L170" s="47"/>
      <c r="M170" s="47"/>
      <c r="N170" s="1" t="str">
        <f>IF(M170="○",H170*G170,IF(M170="×",-H170*G170,""))</f>
        <v/>
      </c>
      <c r="O170" s="1" t="str">
        <f>IF(L170&lt;&gt;"",IF(M170="○",100,IF(M170="×",-100,"")),"")</f>
        <v/>
      </c>
      <c r="P170" s="45" t="str">
        <f>IF(M170="○","勝",IF(M170="×","敗",""))</f>
        <v/>
      </c>
      <c r="U170" s="95">
        <f>IF(AND(V170="",W170="")=TRUE,0,IF(AND(V170="勝",W170="敗")=TRUE,1,IF(AND(W170="勝",V170="敗")=TRUE,1,IF(AND(V170="勝",W170="")=TRUE,2,IF(AND(W170="勝",V170="")=TRUE,2,IF(AND(V170="敗",W170="")=TRUE,3,IF(AND(W170="敗",V170="")=TRUE,3,0)))))))</f>
        <v>2</v>
      </c>
      <c r="V170" s="95" t="str">
        <f>IF(L170="","",P170)</f>
        <v/>
      </c>
      <c r="W170" s="95" t="str">
        <f>IF(L172="","",P172)</f>
        <v>勝</v>
      </c>
      <c r="X170" s="95"/>
    </row>
    <row r="171" spans="1:24" ht="21" customHeight="1">
      <c r="A171" s="5">
        <f>A167+1</f>
        <v>41</v>
      </c>
      <c r="B171" s="59">
        <v>40562</v>
      </c>
      <c r="C171" s="60" t="str">
        <f>IF(B171="","",TEXT(B171,"(aaa)"))</f>
        <v>(水)</v>
      </c>
      <c r="D171" s="89" t="s">
        <v>26</v>
      </c>
      <c r="E171" s="27" t="s">
        <v>32</v>
      </c>
      <c r="F171" s="89"/>
      <c r="G171" s="87" t="s">
        <v>28</v>
      </c>
      <c r="H171" s="37" t="s">
        <v>11</v>
      </c>
      <c r="I171" s="83" t="s">
        <v>20</v>
      </c>
      <c r="J171" s="84" t="s">
        <v>21</v>
      </c>
      <c r="K171" s="84" t="s">
        <v>22</v>
      </c>
      <c r="L171" s="85" t="s">
        <v>14</v>
      </c>
      <c r="M171" s="48"/>
      <c r="N171" s="1">
        <v>800</v>
      </c>
      <c r="O171" s="94">
        <f>IF(AND(O170="",O172="")=TRUE,"",V171/SUM(V171:X171)*100)</f>
        <v>56.09756097560976</v>
      </c>
      <c r="P171" s="45" t="str">
        <f>IF(AND(L170="",L172="")=TRUE,"",V171&amp;"勝"&amp;W171&amp;"敗"&amp;X171&amp;"引")</f>
        <v>23勝18敗0引</v>
      </c>
      <c r="S171">
        <v>800</v>
      </c>
      <c r="U171" s="95"/>
      <c r="V171" s="95">
        <f>IF(U170=2,V167+1,IF(U170=0,0,V167))</f>
        <v>23</v>
      </c>
      <c r="W171" s="95">
        <f>IF(U170=3,W167+1,IF(U170=0,0,W167))</f>
        <v>18</v>
      </c>
      <c r="X171" s="95">
        <f>IF(U170=1,X167+1,X167)</f>
        <v>0</v>
      </c>
    </row>
    <row r="172" spans="1:24" ht="21" customHeight="1" thickBot="1">
      <c r="A172" s="6"/>
      <c r="B172" s="7"/>
      <c r="C172" s="7"/>
      <c r="D172" s="75">
        <v>0.72499999999999998</v>
      </c>
      <c r="E172" s="17">
        <v>82.028000000000006</v>
      </c>
      <c r="F172" s="91" t="s">
        <v>70</v>
      </c>
      <c r="G172" s="108">
        <v>10000</v>
      </c>
      <c r="H172" s="92">
        <v>0.1</v>
      </c>
      <c r="I172" s="56">
        <f>E172+F172</f>
        <v>82.018000000000001</v>
      </c>
      <c r="J172" s="57">
        <f>I172+H170</f>
        <v>82.097999999999999</v>
      </c>
      <c r="K172" s="57">
        <f>I172-H172</f>
        <v>81.918000000000006</v>
      </c>
      <c r="L172" s="53">
        <v>1</v>
      </c>
      <c r="M172" s="53" t="s">
        <v>45</v>
      </c>
      <c r="N172" s="8">
        <v>800</v>
      </c>
      <c r="O172" s="8">
        <f>IF(L172&lt;&gt;"",IF(M172="○",100,IF(M172="×",-100,"")),"")</f>
        <v>100</v>
      </c>
      <c r="P172" s="54" t="str">
        <f>IF(M172="○","勝",IF(M172="×","敗",""))</f>
        <v>勝</v>
      </c>
      <c r="U172" s="95"/>
      <c r="V172" s="95"/>
      <c r="W172" s="95"/>
      <c r="X172" s="95"/>
    </row>
    <row r="173" spans="1:24" ht="21" customHeight="1">
      <c r="A173" s="26" t="s">
        <v>0</v>
      </c>
      <c r="B173" s="38" t="s">
        <v>33</v>
      </c>
      <c r="C173" s="38" t="s">
        <v>34</v>
      </c>
      <c r="D173" s="88" t="s">
        <v>26</v>
      </c>
      <c r="E173" s="25" t="s">
        <v>31</v>
      </c>
      <c r="F173" s="88" t="s">
        <v>27</v>
      </c>
      <c r="G173" s="86" t="s">
        <v>28</v>
      </c>
      <c r="H173" s="18" t="s">
        <v>10</v>
      </c>
      <c r="I173" s="41" t="s">
        <v>19</v>
      </c>
      <c r="J173" s="40" t="s">
        <v>21</v>
      </c>
      <c r="K173" s="40" t="s">
        <v>22</v>
      </c>
      <c r="L173" s="82" t="s">
        <v>14</v>
      </c>
      <c r="M173" s="36" t="s">
        <v>15</v>
      </c>
      <c r="N173" s="33" t="s">
        <v>16</v>
      </c>
      <c r="O173" s="33" t="s">
        <v>12</v>
      </c>
      <c r="P173" s="34" t="s">
        <v>13</v>
      </c>
      <c r="U173" s="95"/>
      <c r="V173" s="95"/>
      <c r="W173" s="95"/>
      <c r="X173" s="95"/>
    </row>
    <row r="174" spans="1:24" ht="21" customHeight="1">
      <c r="A174" s="4"/>
      <c r="B174" s="58"/>
      <c r="C174" s="58"/>
      <c r="D174" s="74">
        <v>0.63472222222222219</v>
      </c>
      <c r="E174" s="16">
        <v>82.944000000000003</v>
      </c>
      <c r="F174" s="90">
        <v>0.01</v>
      </c>
      <c r="G174" s="42">
        <v>10000</v>
      </c>
      <c r="H174" s="30">
        <v>0.08</v>
      </c>
      <c r="I174" s="24">
        <f>E174+F174</f>
        <v>82.954000000000008</v>
      </c>
      <c r="J174" s="2">
        <f>I174-H174</f>
        <v>82.874000000000009</v>
      </c>
      <c r="K174" s="2">
        <f>I174+H176</f>
        <v>83.054000000000002</v>
      </c>
      <c r="L174" s="47"/>
      <c r="M174" s="47"/>
      <c r="N174" s="1" t="str">
        <f>IF(M174="○",H174*G174,IF(M174="×",-H174*G174,""))</f>
        <v/>
      </c>
      <c r="O174" s="1" t="str">
        <f>IF(L174&lt;&gt;"",IF(M174="○",100,IF(M174="×",-100,"")),"")</f>
        <v/>
      </c>
      <c r="P174" s="45" t="str">
        <f>IF(M174="○","勝",IF(M174="×","敗",""))</f>
        <v/>
      </c>
      <c r="U174" s="95">
        <f>IF(AND(V174="",W174="")=TRUE,0,IF(AND(V174="勝",W174="敗")=TRUE,1,IF(AND(W174="勝",V174="敗")=TRUE,1,IF(AND(V174="勝",W174="")=TRUE,2,IF(AND(W174="勝",V174="")=TRUE,2,IF(AND(V174="敗",W174="")=TRUE,3,IF(AND(W174="敗",V174="")=TRUE,3,0)))))))</f>
        <v>2</v>
      </c>
      <c r="V174" s="95" t="str">
        <f>IF(L174="","",P174)</f>
        <v/>
      </c>
      <c r="W174" s="95" t="str">
        <f>IF(L176="","",P176)</f>
        <v>勝</v>
      </c>
      <c r="X174" s="95"/>
    </row>
    <row r="175" spans="1:24" ht="21" customHeight="1">
      <c r="A175" s="5">
        <f>A171+1</f>
        <v>42</v>
      </c>
      <c r="B175" s="59">
        <v>40564</v>
      </c>
      <c r="C175" s="60" t="str">
        <f>IF(B175="","",TEXT(B175,"(aaa)"))</f>
        <v>(金)</v>
      </c>
      <c r="D175" s="89" t="s">
        <v>26</v>
      </c>
      <c r="E175" s="27" t="s">
        <v>32</v>
      </c>
      <c r="F175" s="89"/>
      <c r="G175" s="87" t="s">
        <v>28</v>
      </c>
      <c r="H175" s="37" t="s">
        <v>11</v>
      </c>
      <c r="I175" s="83" t="s">
        <v>20</v>
      </c>
      <c r="J175" s="84" t="s">
        <v>21</v>
      </c>
      <c r="K175" s="84" t="s">
        <v>22</v>
      </c>
      <c r="L175" s="85" t="s">
        <v>14</v>
      </c>
      <c r="M175" s="48"/>
      <c r="N175" s="1">
        <v>800</v>
      </c>
      <c r="O175" s="94">
        <f>IF(AND(O174="",O176="")=TRUE,"",V175/SUM(V175:X175)*100)</f>
        <v>57.142857142857139</v>
      </c>
      <c r="P175" s="45" t="str">
        <f>IF(AND(L174="",L176="")=TRUE,"",V175&amp;"勝"&amp;W175&amp;"敗"&amp;X175&amp;"引")</f>
        <v>24勝18敗0引</v>
      </c>
      <c r="S175">
        <v>800</v>
      </c>
      <c r="U175" s="95"/>
      <c r="V175" s="95">
        <f>IF(U174=2,V171+1,IF(U174=0,0,V171))</f>
        <v>24</v>
      </c>
      <c r="W175" s="95">
        <f>IF(U174=3,W171+1,IF(U174=0,0,W171))</f>
        <v>18</v>
      </c>
      <c r="X175" s="95">
        <f>IF(U174=1,X171+1,X171)</f>
        <v>0</v>
      </c>
    </row>
    <row r="176" spans="1:24" ht="21" customHeight="1" thickBot="1">
      <c r="A176" s="6"/>
      <c r="B176" s="7"/>
      <c r="C176" s="7"/>
      <c r="D176" s="75">
        <v>0.7319444444444444</v>
      </c>
      <c r="E176" s="17">
        <v>82.728999999999999</v>
      </c>
      <c r="F176" s="91" t="s">
        <v>64</v>
      </c>
      <c r="G176" s="108">
        <v>10000</v>
      </c>
      <c r="H176" s="92">
        <v>0.1</v>
      </c>
      <c r="I176" s="56">
        <f>E176+F176</f>
        <v>82.718999999999994</v>
      </c>
      <c r="J176" s="57">
        <f>I176+H174</f>
        <v>82.798999999999992</v>
      </c>
      <c r="K176" s="57">
        <f>I176-H176</f>
        <v>82.619</v>
      </c>
      <c r="L176" s="53">
        <v>1</v>
      </c>
      <c r="M176" s="53" t="s">
        <v>45</v>
      </c>
      <c r="N176" s="8">
        <v>800</v>
      </c>
      <c r="O176" s="8">
        <f>IF(L176&lt;&gt;"",IF(M176="○",100,IF(M176="×",-100,"")),"")</f>
        <v>100</v>
      </c>
      <c r="P176" s="54" t="str">
        <f>IF(M176="○","勝",IF(M176="×","敗",""))</f>
        <v>勝</v>
      </c>
      <c r="U176" s="95"/>
      <c r="V176" s="95"/>
      <c r="W176" s="95"/>
      <c r="X176" s="95"/>
    </row>
    <row r="177" spans="1:24" ht="21" customHeight="1">
      <c r="A177" s="26" t="s">
        <v>0</v>
      </c>
      <c r="B177" s="38" t="s">
        <v>33</v>
      </c>
      <c r="C177" s="38" t="s">
        <v>34</v>
      </c>
      <c r="D177" s="88" t="s">
        <v>26</v>
      </c>
      <c r="E177" s="25" t="s">
        <v>31</v>
      </c>
      <c r="F177" s="88" t="s">
        <v>27</v>
      </c>
      <c r="G177" s="86" t="s">
        <v>28</v>
      </c>
      <c r="H177" s="18" t="s">
        <v>10</v>
      </c>
      <c r="I177" s="41" t="s">
        <v>19</v>
      </c>
      <c r="J177" s="40" t="s">
        <v>21</v>
      </c>
      <c r="K177" s="40" t="s">
        <v>22</v>
      </c>
      <c r="L177" s="82" t="s">
        <v>14</v>
      </c>
      <c r="M177" s="36" t="s">
        <v>15</v>
      </c>
      <c r="N177" s="33" t="s">
        <v>16</v>
      </c>
      <c r="O177" s="33" t="s">
        <v>12</v>
      </c>
      <c r="P177" s="34" t="s">
        <v>13</v>
      </c>
      <c r="U177" s="95"/>
      <c r="V177" s="95"/>
      <c r="W177" s="95"/>
      <c r="X177" s="95"/>
    </row>
    <row r="178" spans="1:24" ht="21" customHeight="1">
      <c r="A178" s="4"/>
      <c r="B178" s="58"/>
      <c r="C178" s="58"/>
      <c r="D178" s="74">
        <v>0.72916666666666663</v>
      </c>
      <c r="E178" s="16">
        <v>82.915000000000006</v>
      </c>
      <c r="F178" s="90">
        <v>0.01</v>
      </c>
      <c r="G178" s="42">
        <v>10000</v>
      </c>
      <c r="H178" s="30">
        <v>0.08</v>
      </c>
      <c r="I178" s="24">
        <f>E178+F178</f>
        <v>82.925000000000011</v>
      </c>
      <c r="J178" s="2">
        <f>I178-H178</f>
        <v>82.845000000000013</v>
      </c>
      <c r="K178" s="2">
        <f>I178+H180</f>
        <v>83.025000000000006</v>
      </c>
      <c r="L178" s="47"/>
      <c r="M178" s="47"/>
      <c r="N178" s="1" t="str">
        <f>IF(M178="○",H178*G178,IF(M178="×",-H178*G178,""))</f>
        <v/>
      </c>
      <c r="O178" s="1" t="str">
        <f>IF(L178&lt;&gt;"",IF(M178="○",100,IF(M178="×",-100,"")),"")</f>
        <v/>
      </c>
      <c r="P178" s="45" t="str">
        <f>IF(M178="○","勝",IF(M178="×","敗",""))</f>
        <v/>
      </c>
      <c r="U178" s="95">
        <f>IF(AND(V178="",W178="")=TRUE,0,IF(AND(V178="勝",W178="敗")=TRUE,1,IF(AND(W178="勝",V178="敗")=TRUE,1,IF(AND(V178="勝",W178="")=TRUE,2,IF(AND(W178="勝",V178="")=TRUE,2,IF(AND(V178="敗",W178="")=TRUE,3,IF(AND(W178="敗",V178="")=TRUE,3,0)))))))</f>
        <v>2</v>
      </c>
      <c r="V178" s="95" t="str">
        <f>IF(L178="","",P178)</f>
        <v/>
      </c>
      <c r="W178" s="95" t="str">
        <f>IF(L180="","",P180)</f>
        <v>勝</v>
      </c>
      <c r="X178" s="95"/>
    </row>
    <row r="179" spans="1:24" ht="21" customHeight="1">
      <c r="A179" s="5">
        <f>A175+1</f>
        <v>43</v>
      </c>
      <c r="B179" s="59">
        <v>40567</v>
      </c>
      <c r="C179" s="60" t="str">
        <f>IF(B179="","",TEXT(B179,"(aaa)"))</f>
        <v>(月)</v>
      </c>
      <c r="D179" s="89" t="s">
        <v>26</v>
      </c>
      <c r="E179" s="27" t="s">
        <v>32</v>
      </c>
      <c r="F179" s="89"/>
      <c r="G179" s="87" t="s">
        <v>28</v>
      </c>
      <c r="H179" s="37" t="s">
        <v>11</v>
      </c>
      <c r="I179" s="83" t="s">
        <v>20</v>
      </c>
      <c r="J179" s="84" t="s">
        <v>21</v>
      </c>
      <c r="K179" s="84" t="s">
        <v>22</v>
      </c>
      <c r="L179" s="85" t="s">
        <v>14</v>
      </c>
      <c r="M179" s="48"/>
      <c r="N179" s="1">
        <v>800</v>
      </c>
      <c r="O179" s="94">
        <f>IF(AND(O178="",O180="")=TRUE,"",V179/SUM(V179:X179)*100)</f>
        <v>58.139534883720934</v>
      </c>
      <c r="P179" s="45" t="str">
        <f>IF(AND(L178="",L180="")=TRUE,"",V179&amp;"勝"&amp;W179&amp;"敗"&amp;X179&amp;"引")</f>
        <v>25勝18敗0引</v>
      </c>
      <c r="S179">
        <v>800</v>
      </c>
      <c r="U179" s="95"/>
      <c r="V179" s="95">
        <f>IF(U178=2,V175+1,IF(U178=0,0,V175))</f>
        <v>25</v>
      </c>
      <c r="W179" s="95">
        <f>IF(U178=3,W175+1,IF(U178=0,0,W175))</f>
        <v>18</v>
      </c>
      <c r="X179" s="95">
        <f>IF(U178=1,X175+1,X175)</f>
        <v>0</v>
      </c>
    </row>
    <row r="180" spans="1:24" ht="21" customHeight="1" thickBot="1">
      <c r="A180" s="6"/>
      <c r="B180" s="7"/>
      <c r="C180" s="7"/>
      <c r="D180" s="75">
        <v>0.65277777777777779</v>
      </c>
      <c r="E180" s="17">
        <v>82.742999999999995</v>
      </c>
      <c r="F180" s="91" t="s">
        <v>70</v>
      </c>
      <c r="G180" s="108">
        <v>10000</v>
      </c>
      <c r="H180" s="92">
        <v>0.1</v>
      </c>
      <c r="I180" s="56">
        <f>E180+F180</f>
        <v>82.73299999999999</v>
      </c>
      <c r="J180" s="57">
        <f>I180+H178</f>
        <v>82.812999999999988</v>
      </c>
      <c r="K180" s="57">
        <f>I180-H180</f>
        <v>82.632999999999996</v>
      </c>
      <c r="L180" s="53">
        <v>1</v>
      </c>
      <c r="M180" s="53" t="s">
        <v>45</v>
      </c>
      <c r="N180" s="8">
        <v>800</v>
      </c>
      <c r="O180" s="8">
        <f>IF(L180&lt;&gt;"",IF(M180="○",100,IF(M180="×",-100,"")),"")</f>
        <v>100</v>
      </c>
      <c r="P180" s="54" t="str">
        <f>IF(M180="○","勝",IF(M180="×","敗",""))</f>
        <v>勝</v>
      </c>
      <c r="U180" s="95"/>
      <c r="V180" s="95"/>
      <c r="W180" s="95"/>
      <c r="X180" s="95"/>
    </row>
    <row r="181" spans="1:24" ht="21" customHeight="1">
      <c r="A181" s="26" t="s">
        <v>0</v>
      </c>
      <c r="B181" s="38" t="s">
        <v>33</v>
      </c>
      <c r="C181" s="38" t="s">
        <v>34</v>
      </c>
      <c r="D181" s="88" t="s">
        <v>26</v>
      </c>
      <c r="E181" s="25" t="s">
        <v>31</v>
      </c>
      <c r="F181" s="88" t="s">
        <v>27</v>
      </c>
      <c r="G181" s="86" t="s">
        <v>28</v>
      </c>
      <c r="H181" s="18" t="s">
        <v>10</v>
      </c>
      <c r="I181" s="41" t="s">
        <v>19</v>
      </c>
      <c r="J181" s="40" t="s">
        <v>21</v>
      </c>
      <c r="K181" s="40" t="s">
        <v>22</v>
      </c>
      <c r="L181" s="82" t="s">
        <v>14</v>
      </c>
      <c r="M181" s="36" t="s">
        <v>15</v>
      </c>
      <c r="N181" s="33" t="s">
        <v>16</v>
      </c>
      <c r="O181" s="33" t="s">
        <v>12</v>
      </c>
      <c r="P181" s="34" t="s">
        <v>13</v>
      </c>
      <c r="U181" s="95"/>
      <c r="V181" s="95"/>
      <c r="W181" s="95"/>
      <c r="X181" s="95"/>
    </row>
    <row r="182" spans="1:24" ht="21" customHeight="1">
      <c r="A182" s="4"/>
      <c r="B182" s="58"/>
      <c r="C182" s="58"/>
      <c r="D182" s="74">
        <v>0.79999999999999993</v>
      </c>
      <c r="E182" s="16">
        <v>82.224999999999994</v>
      </c>
      <c r="F182" s="90">
        <v>0.01</v>
      </c>
      <c r="G182" s="42">
        <v>10000</v>
      </c>
      <c r="H182" s="30">
        <v>0.08</v>
      </c>
      <c r="I182" s="24">
        <f>E182+F182</f>
        <v>82.234999999999999</v>
      </c>
      <c r="J182" s="2">
        <f>I182-H182</f>
        <v>82.155000000000001</v>
      </c>
      <c r="K182" s="2">
        <f>I182+H184</f>
        <v>82.334999999999994</v>
      </c>
      <c r="L182" s="47">
        <v>1</v>
      </c>
      <c r="M182" s="47" t="s">
        <v>45</v>
      </c>
      <c r="N182" s="1">
        <f>IF(M182="○",H182*G182,IF(M182="×",-H182*G182,""))</f>
        <v>800</v>
      </c>
      <c r="O182" s="1">
        <f>IF(L182&lt;&gt;"",IF(M182="○",100,IF(M182="×",-100,"")),"")</f>
        <v>100</v>
      </c>
      <c r="P182" s="45" t="str">
        <f>IF(M182="○","勝",IF(M182="×","敗",""))</f>
        <v>勝</v>
      </c>
      <c r="U182" s="95">
        <f>IF(AND(V182="",W182="")=TRUE,0,IF(AND(V182="勝",W182="敗")=TRUE,1,IF(AND(W182="勝",V182="敗")=TRUE,1,IF(AND(V182="勝",W182="")=TRUE,2,IF(AND(W182="勝",V182="")=TRUE,2,IF(AND(V182="敗",W182="")=TRUE,3,IF(AND(W182="敗",V182="")=TRUE,3,0)))))))</f>
        <v>2</v>
      </c>
      <c r="V182" s="95" t="str">
        <f>IF(L182="","",P182)</f>
        <v>勝</v>
      </c>
      <c r="W182" s="95" t="str">
        <f>IF(L184="","",P184)</f>
        <v/>
      </c>
      <c r="X182" s="95"/>
    </row>
    <row r="183" spans="1:24" ht="21" customHeight="1">
      <c r="A183" s="5">
        <f>A179+1</f>
        <v>44</v>
      </c>
      <c r="B183" s="59">
        <v>40569</v>
      </c>
      <c r="C183" s="60" t="str">
        <f>IF(B183="","",TEXT(B183,"(aaa)"))</f>
        <v>(水)</v>
      </c>
      <c r="D183" s="89" t="s">
        <v>26</v>
      </c>
      <c r="E183" s="27" t="s">
        <v>32</v>
      </c>
      <c r="F183" s="89"/>
      <c r="G183" s="87" t="s">
        <v>28</v>
      </c>
      <c r="H183" s="37" t="s">
        <v>11</v>
      </c>
      <c r="I183" s="83" t="s">
        <v>20</v>
      </c>
      <c r="J183" s="84" t="s">
        <v>21</v>
      </c>
      <c r="K183" s="84" t="s">
        <v>22</v>
      </c>
      <c r="L183" s="85" t="s">
        <v>14</v>
      </c>
      <c r="M183" s="48"/>
      <c r="N183" s="1">
        <v>800</v>
      </c>
      <c r="O183" s="94">
        <f>IF(AND(O182="",O184="")=TRUE,"",V183/SUM(V183:X183)*100)</f>
        <v>59.090909090909093</v>
      </c>
      <c r="P183" s="45" t="str">
        <f>IF(AND(L182="",L184="")=TRUE,"",V183&amp;"勝"&amp;W183&amp;"敗"&amp;X183&amp;"引")</f>
        <v>26勝18敗0引</v>
      </c>
      <c r="S183">
        <v>800</v>
      </c>
      <c r="U183" s="95"/>
      <c r="V183" s="95">
        <f>IF(U182=2,V179+1,IF(U182=0,0,V179))</f>
        <v>26</v>
      </c>
      <c r="W183" s="95">
        <f>IF(U182=3,W179+1,IF(U182=0,0,W179))</f>
        <v>18</v>
      </c>
      <c r="X183" s="95">
        <f>IF(U182=1,X179+1,X179)</f>
        <v>0</v>
      </c>
    </row>
    <row r="184" spans="1:24" ht="21" customHeight="1" thickBot="1">
      <c r="A184" s="6"/>
      <c r="B184" s="7"/>
      <c r="C184" s="7"/>
      <c r="D184" s="75">
        <v>0.75</v>
      </c>
      <c r="E184" s="17">
        <v>81.983000000000004</v>
      </c>
      <c r="F184" s="91" t="s">
        <v>64</v>
      </c>
      <c r="G184" s="108">
        <v>10000</v>
      </c>
      <c r="H184" s="92">
        <v>0.1</v>
      </c>
      <c r="I184" s="56">
        <f>E184+F184</f>
        <v>81.972999999999999</v>
      </c>
      <c r="J184" s="57">
        <f>I184+H182</f>
        <v>82.052999999999997</v>
      </c>
      <c r="K184" s="57">
        <f>I184-H184</f>
        <v>81.873000000000005</v>
      </c>
      <c r="L184" s="53"/>
      <c r="M184" s="53"/>
      <c r="N184" s="8">
        <v>800</v>
      </c>
      <c r="O184" s="8" t="str">
        <f>IF(L184&lt;&gt;"",IF(M184="○",100,IF(M184="×",-100,"")),"")</f>
        <v/>
      </c>
      <c r="P184" s="54" t="str">
        <f>IF(M184="○","勝",IF(M184="×","敗",""))</f>
        <v/>
      </c>
      <c r="U184" s="95"/>
      <c r="V184" s="95"/>
      <c r="W184" s="95"/>
      <c r="X184" s="95"/>
    </row>
    <row r="185" spans="1:24" ht="21" customHeight="1">
      <c r="A185" s="26" t="s">
        <v>0</v>
      </c>
      <c r="B185" s="38" t="s">
        <v>33</v>
      </c>
      <c r="C185" s="38" t="s">
        <v>34</v>
      </c>
      <c r="D185" s="88" t="s">
        <v>26</v>
      </c>
      <c r="E185" s="25" t="s">
        <v>31</v>
      </c>
      <c r="F185" s="88" t="s">
        <v>27</v>
      </c>
      <c r="G185" s="86" t="s">
        <v>28</v>
      </c>
      <c r="H185" s="18" t="s">
        <v>10</v>
      </c>
      <c r="I185" s="41" t="s">
        <v>19</v>
      </c>
      <c r="J185" s="40" t="s">
        <v>21</v>
      </c>
      <c r="K185" s="40" t="s">
        <v>22</v>
      </c>
      <c r="L185" s="82" t="s">
        <v>14</v>
      </c>
      <c r="M185" s="36" t="s">
        <v>15</v>
      </c>
      <c r="N185" s="33" t="s">
        <v>16</v>
      </c>
      <c r="O185" s="33" t="s">
        <v>12</v>
      </c>
      <c r="P185" s="34" t="s">
        <v>13</v>
      </c>
      <c r="U185" s="95"/>
      <c r="V185" s="95"/>
      <c r="W185" s="95"/>
      <c r="X185" s="95"/>
    </row>
    <row r="186" spans="1:24" ht="21" customHeight="1">
      <c r="A186" s="4"/>
      <c r="B186" s="58"/>
      <c r="C186" s="58"/>
      <c r="D186" s="74">
        <v>0.71527777777777779</v>
      </c>
      <c r="E186" s="16">
        <v>82.707999999999998</v>
      </c>
      <c r="F186" s="90">
        <v>0.01</v>
      </c>
      <c r="G186" s="42">
        <v>10000</v>
      </c>
      <c r="H186" s="30">
        <v>0.08</v>
      </c>
      <c r="I186" s="24">
        <f>E186+F186</f>
        <v>82.718000000000004</v>
      </c>
      <c r="J186" s="2">
        <f>I186-H186</f>
        <v>82.638000000000005</v>
      </c>
      <c r="K186" s="2">
        <f>I186+H188</f>
        <v>82.817999999999998</v>
      </c>
      <c r="L186" s="47"/>
      <c r="M186" s="47"/>
      <c r="N186" s="1" t="str">
        <f>IF(M186="○",H186*G186,IF(M186="×",-H186*G186,""))</f>
        <v/>
      </c>
      <c r="O186" s="1" t="str">
        <f>IF(L186&lt;&gt;"",IF(M186="○",100,IF(M186="×",-100,"")),"")</f>
        <v/>
      </c>
      <c r="P186" s="45" t="str">
        <f>IF(M186="○","勝",IF(M186="×","敗",""))</f>
        <v/>
      </c>
      <c r="U186" s="95">
        <f>IF(AND(V186="",W186="")=TRUE,0,IF(AND(V186="勝",W186="敗")=TRUE,1,IF(AND(W186="勝",V186="敗")=TRUE,1,IF(AND(V186="勝",W186="")=TRUE,2,IF(AND(W186="勝",V186="")=TRUE,2,IF(AND(V186="敗",W186="")=TRUE,3,IF(AND(W186="敗",V186="")=TRUE,3,0)))))))</f>
        <v>2</v>
      </c>
      <c r="V186" s="95" t="str">
        <f>IF(L186="","",P186)</f>
        <v/>
      </c>
      <c r="W186" s="95" t="str">
        <f>IF(L188="","",P188)</f>
        <v>勝</v>
      </c>
      <c r="X186" s="95"/>
    </row>
    <row r="187" spans="1:24" ht="21" customHeight="1">
      <c r="A187" s="5">
        <f>A183+1</f>
        <v>45</v>
      </c>
      <c r="B187" s="59">
        <v>40571</v>
      </c>
      <c r="C187" s="60" t="str">
        <f>IF(B187="","",TEXT(B187,"(aaa)"))</f>
        <v>(金)</v>
      </c>
      <c r="D187" s="89" t="s">
        <v>26</v>
      </c>
      <c r="E187" s="27" t="s">
        <v>32</v>
      </c>
      <c r="F187" s="89"/>
      <c r="G187" s="87" t="s">
        <v>28</v>
      </c>
      <c r="H187" s="37" t="s">
        <v>11</v>
      </c>
      <c r="I187" s="83" t="s">
        <v>20</v>
      </c>
      <c r="J187" s="84" t="s">
        <v>21</v>
      </c>
      <c r="K187" s="84" t="s">
        <v>22</v>
      </c>
      <c r="L187" s="85" t="s">
        <v>14</v>
      </c>
      <c r="M187" s="48"/>
      <c r="N187" s="1">
        <v>800</v>
      </c>
      <c r="O187" s="94">
        <f>IF(AND(O186="",O188="")=TRUE,"",V187/SUM(V187:X187)*100)</f>
        <v>60</v>
      </c>
      <c r="P187" s="45" t="str">
        <f>IF(AND(L186="",L188="")=TRUE,"",V187&amp;"勝"&amp;W187&amp;"敗"&amp;X187&amp;"引")</f>
        <v>27勝18敗0引</v>
      </c>
      <c r="S187">
        <v>800</v>
      </c>
      <c r="U187" s="95"/>
      <c r="V187" s="95">
        <f>IF(U186=2,V183+1,IF(U186=0,0,V183))</f>
        <v>27</v>
      </c>
      <c r="W187" s="95">
        <f>IF(U186=3,W183+1,IF(U186=0,0,W183))</f>
        <v>18</v>
      </c>
      <c r="X187" s="95">
        <f>IF(U186=1,X183+1,X183)</f>
        <v>0</v>
      </c>
    </row>
    <row r="188" spans="1:24" ht="21" customHeight="1" thickBot="1">
      <c r="A188" s="6"/>
      <c r="B188" s="7"/>
      <c r="C188" s="7"/>
      <c r="D188" s="75">
        <v>0.85833333333333339</v>
      </c>
      <c r="E188" s="17">
        <v>82.228999999999999</v>
      </c>
      <c r="F188" s="91" t="s">
        <v>70</v>
      </c>
      <c r="G188" s="108">
        <v>10000</v>
      </c>
      <c r="H188" s="92">
        <v>0.1</v>
      </c>
      <c r="I188" s="112">
        <v>82.168000000000006</v>
      </c>
      <c r="J188" s="57">
        <f>I188+H186</f>
        <v>82.248000000000005</v>
      </c>
      <c r="K188" s="57">
        <f>I188-H188</f>
        <v>82.068000000000012</v>
      </c>
      <c r="L188" s="53">
        <v>1</v>
      </c>
      <c r="M188" s="53" t="s">
        <v>45</v>
      </c>
      <c r="N188" s="8">
        <v>800</v>
      </c>
      <c r="O188" s="8">
        <f>IF(L188&lt;&gt;"",IF(M188="○",100,IF(M188="×",-100,"")),"")</f>
        <v>100</v>
      </c>
      <c r="P188" s="54" t="str">
        <f>IF(M188="○","勝",IF(M188="×","敗",""))</f>
        <v>勝</v>
      </c>
      <c r="Q188" s="143" t="s">
        <v>85</v>
      </c>
      <c r="U188" s="95"/>
      <c r="V188" s="95"/>
      <c r="W188" s="95"/>
      <c r="X188" s="95"/>
    </row>
    <row r="189" spans="1:24" ht="21" customHeight="1">
      <c r="A189" s="26" t="s">
        <v>0</v>
      </c>
      <c r="B189" s="38" t="s">
        <v>33</v>
      </c>
      <c r="C189" s="38" t="s">
        <v>34</v>
      </c>
      <c r="D189" s="88" t="s">
        <v>26</v>
      </c>
      <c r="E189" s="25" t="s">
        <v>31</v>
      </c>
      <c r="F189" s="88" t="s">
        <v>27</v>
      </c>
      <c r="G189" s="86" t="s">
        <v>28</v>
      </c>
      <c r="H189" s="18" t="s">
        <v>10</v>
      </c>
      <c r="I189" s="41" t="s">
        <v>19</v>
      </c>
      <c r="J189" s="40" t="s">
        <v>21</v>
      </c>
      <c r="K189" s="40" t="s">
        <v>22</v>
      </c>
      <c r="L189" s="82" t="s">
        <v>14</v>
      </c>
      <c r="M189" s="36" t="s">
        <v>15</v>
      </c>
      <c r="N189" s="33" t="s">
        <v>16</v>
      </c>
      <c r="O189" s="33" t="s">
        <v>12</v>
      </c>
      <c r="P189" s="34" t="s">
        <v>13</v>
      </c>
      <c r="U189" s="95"/>
      <c r="V189" s="95"/>
      <c r="W189" s="95"/>
      <c r="X189" s="95"/>
    </row>
    <row r="190" spans="1:24" ht="21" customHeight="1">
      <c r="A190" s="4"/>
      <c r="B190" s="58"/>
      <c r="C190" s="58"/>
      <c r="D190" s="74">
        <v>0.8569444444444444</v>
      </c>
      <c r="E190" s="16">
        <v>51.58</v>
      </c>
      <c r="F190" s="90">
        <v>0.01</v>
      </c>
      <c r="G190" s="42">
        <v>10000</v>
      </c>
      <c r="H190" s="30">
        <v>0.08</v>
      </c>
      <c r="I190" s="24">
        <f>E190+F190</f>
        <v>51.589999999999996</v>
      </c>
      <c r="J190" s="2">
        <f>I190-H190</f>
        <v>51.51</v>
      </c>
      <c r="K190" s="2">
        <f>I190+H192</f>
        <v>51.69</v>
      </c>
      <c r="L190" s="47"/>
      <c r="M190" s="47"/>
      <c r="N190" s="1" t="str">
        <f>IF(M190="○",H190*G190,IF(M190="×",-H190*G190,""))</f>
        <v/>
      </c>
      <c r="O190" s="1" t="str">
        <f>IF(L190&lt;&gt;"",IF(M190="○",100,IF(M190="×",-100,"")),"")</f>
        <v/>
      </c>
      <c r="P190" s="45" t="str">
        <f>IF(M190="○","勝",IF(M190="×","敗",""))</f>
        <v/>
      </c>
      <c r="S190">
        <v>-1000</v>
      </c>
      <c r="U190" s="95">
        <f>IF(AND(V190="",W190="")=TRUE,0,IF(AND(V190="勝",W190="敗")=TRUE,1,IF(AND(W190="勝",V190="敗")=TRUE,1,IF(AND(V190="勝",W190="")=TRUE,2,IF(AND(W190="勝",V190="")=TRUE,2,IF(AND(V190="敗",W190="")=TRUE,3,IF(AND(W190="敗",V190="")=TRUE,3,0)))))))</f>
        <v>3</v>
      </c>
      <c r="V190" s="95" t="str">
        <f>IF(L190="","",P190)</f>
        <v/>
      </c>
      <c r="W190" s="95" t="str">
        <f>IF(L192="","",P192)</f>
        <v>敗</v>
      </c>
      <c r="X190" s="95"/>
    </row>
    <row r="191" spans="1:24" ht="21" customHeight="1">
      <c r="A191" s="5">
        <f>A187+1</f>
        <v>46</v>
      </c>
      <c r="B191" s="59">
        <v>40576</v>
      </c>
      <c r="C191" s="60" t="str">
        <f>IF(B191="","",TEXT(B191,"(aaa)"))</f>
        <v>(水)</v>
      </c>
      <c r="D191" s="89" t="s">
        <v>26</v>
      </c>
      <c r="E191" s="27" t="s">
        <v>32</v>
      </c>
      <c r="F191" s="89"/>
      <c r="G191" s="87" t="s">
        <v>28</v>
      </c>
      <c r="H191" s="37" t="s">
        <v>11</v>
      </c>
      <c r="I191" s="83" t="s">
        <v>20</v>
      </c>
      <c r="J191" s="84" t="s">
        <v>21</v>
      </c>
      <c r="K191" s="84" t="s">
        <v>22</v>
      </c>
      <c r="L191" s="85" t="s">
        <v>14</v>
      </c>
      <c r="M191" s="48"/>
      <c r="N191" s="1">
        <f>IF(N192="",N190,IF(N190="",N192,N190+N192))</f>
        <v>-1000</v>
      </c>
      <c r="O191" s="94">
        <f>IF(AND(O190="",O192="")=TRUE,"",V191/SUM(V191:X191)*100)</f>
        <v>58.695652173913047</v>
      </c>
      <c r="P191" s="45" t="str">
        <f>IF(AND(L190="",L192="")=TRUE,"",V191&amp;"勝"&amp;W191&amp;"敗"&amp;X191&amp;"引")</f>
        <v>27勝19敗0引</v>
      </c>
      <c r="Q191" s="143" t="s">
        <v>84</v>
      </c>
      <c r="U191" s="95"/>
      <c r="V191" s="95">
        <f>IF(U190=2,V187+1,IF(U190=0,0,V187))</f>
        <v>27</v>
      </c>
      <c r="W191" s="95">
        <f>IF(U190=3,W187+1,IF(U190=0,0,W187))</f>
        <v>19</v>
      </c>
      <c r="X191" s="95">
        <f>IF(U190=1,X187+1,X187)</f>
        <v>0</v>
      </c>
    </row>
    <row r="192" spans="1:24" ht="21" customHeight="1" thickBot="1">
      <c r="A192" s="6"/>
      <c r="B192" s="7"/>
      <c r="C192" s="7"/>
      <c r="D192" s="75">
        <v>0.75</v>
      </c>
      <c r="E192" s="17">
        <v>81.37</v>
      </c>
      <c r="F192" s="91" t="s">
        <v>64</v>
      </c>
      <c r="G192" s="108">
        <v>10000</v>
      </c>
      <c r="H192" s="92">
        <v>0.1</v>
      </c>
      <c r="I192" s="56">
        <f>E192+F192</f>
        <v>81.36</v>
      </c>
      <c r="J192" s="57">
        <f>I192+H190</f>
        <v>81.44</v>
      </c>
      <c r="K192" s="57">
        <f>I192-H192</f>
        <v>81.260000000000005</v>
      </c>
      <c r="L192" s="53">
        <v>1</v>
      </c>
      <c r="M192" s="53" t="s">
        <v>47</v>
      </c>
      <c r="N192" s="8">
        <f>IF(M192="○",H192*G192,IF(M192="×",-H192*G192,""))</f>
        <v>-1000</v>
      </c>
      <c r="O192" s="8">
        <f>IF(L192&lt;&gt;"",IF(M192="○",100,IF(M192="×",-100,"")),"")</f>
        <v>-100</v>
      </c>
      <c r="P192" s="54" t="str">
        <f>IF(M192="○","勝",IF(M192="×","敗",""))</f>
        <v>敗</v>
      </c>
      <c r="U192" s="95"/>
      <c r="V192" s="95"/>
      <c r="W192" s="95"/>
      <c r="X192" s="95"/>
    </row>
    <row r="193" spans="1:24" ht="21" customHeight="1">
      <c r="A193" s="26" t="s">
        <v>0</v>
      </c>
      <c r="B193" s="38" t="s">
        <v>33</v>
      </c>
      <c r="C193" s="38" t="s">
        <v>34</v>
      </c>
      <c r="D193" s="88" t="s">
        <v>26</v>
      </c>
      <c r="E193" s="25" t="s">
        <v>31</v>
      </c>
      <c r="F193" s="88" t="s">
        <v>27</v>
      </c>
      <c r="G193" s="86" t="s">
        <v>28</v>
      </c>
      <c r="H193" s="18" t="s">
        <v>10</v>
      </c>
      <c r="I193" s="41" t="s">
        <v>19</v>
      </c>
      <c r="J193" s="40" t="s">
        <v>21</v>
      </c>
      <c r="K193" s="40" t="s">
        <v>22</v>
      </c>
      <c r="L193" s="82" t="s">
        <v>14</v>
      </c>
      <c r="M193" s="36" t="s">
        <v>15</v>
      </c>
      <c r="N193" s="33" t="s">
        <v>16</v>
      </c>
      <c r="O193" s="33" t="s">
        <v>12</v>
      </c>
      <c r="P193" s="34" t="s">
        <v>13</v>
      </c>
      <c r="U193" s="95"/>
      <c r="V193" s="95"/>
      <c r="W193" s="95"/>
      <c r="X193" s="95"/>
    </row>
    <row r="194" spans="1:24" ht="21" customHeight="1">
      <c r="A194" s="4"/>
      <c r="B194" s="58"/>
      <c r="C194" s="58"/>
      <c r="D194" s="74">
        <v>0.7583333333333333</v>
      </c>
      <c r="E194" s="16">
        <v>82.665000000000006</v>
      </c>
      <c r="F194" s="90">
        <v>0.01</v>
      </c>
      <c r="G194" s="42">
        <v>10000</v>
      </c>
      <c r="H194" s="30">
        <v>0.08</v>
      </c>
      <c r="I194" s="24">
        <f>E194+F194</f>
        <v>82.675000000000011</v>
      </c>
      <c r="J194" s="2">
        <f>I194-H194</f>
        <v>82.595000000000013</v>
      </c>
      <c r="K194" s="2">
        <f>I194+H196</f>
        <v>82.775000000000006</v>
      </c>
      <c r="L194" s="47"/>
      <c r="M194" s="47"/>
      <c r="N194" s="1" t="str">
        <f>IF(M194="○",H194*G194,IF(M194="×",-H194*G194,""))</f>
        <v/>
      </c>
      <c r="O194" s="1" t="str">
        <f>IF(L194&lt;&gt;"",IF(M194="○",100,IF(M194="×",-100,"")),"")</f>
        <v/>
      </c>
      <c r="P194" s="45" t="str">
        <f>IF(M194="○","勝",IF(M194="×","敗",""))</f>
        <v/>
      </c>
      <c r="U194" s="95">
        <f>IF(AND(V194="",W194="")=TRUE,0,IF(AND(V194="勝",W194="敗")=TRUE,1,IF(AND(W194="勝",V194="敗")=TRUE,1,IF(AND(V194="勝",W194="")=TRUE,2,IF(AND(W194="勝",V194="")=TRUE,2,IF(AND(V194="敗",W194="")=TRUE,3,IF(AND(W194="敗",V194="")=TRUE,3,0)))))))</f>
        <v>2</v>
      </c>
      <c r="V194" s="95" t="str">
        <f>IF(L194="","",P194)</f>
        <v/>
      </c>
      <c r="W194" s="95" t="str">
        <f>IF(L196="","",P196)</f>
        <v>勝</v>
      </c>
      <c r="X194" s="95"/>
    </row>
    <row r="195" spans="1:24" ht="21" customHeight="1">
      <c r="A195" s="5">
        <f>A191+1</f>
        <v>47</v>
      </c>
      <c r="B195" s="59">
        <v>40583</v>
      </c>
      <c r="C195" s="60" t="str">
        <f>IF(B195="","",TEXT(B195,"(aaa)"))</f>
        <v>(水)</v>
      </c>
      <c r="D195" s="89" t="s">
        <v>26</v>
      </c>
      <c r="E195" s="27" t="s">
        <v>32</v>
      </c>
      <c r="F195" s="89"/>
      <c r="G195" s="87" t="s">
        <v>28</v>
      </c>
      <c r="H195" s="37" t="s">
        <v>11</v>
      </c>
      <c r="I195" s="83" t="s">
        <v>20</v>
      </c>
      <c r="J195" s="84" t="s">
        <v>21</v>
      </c>
      <c r="K195" s="84" t="s">
        <v>22</v>
      </c>
      <c r="L195" s="85" t="s">
        <v>14</v>
      </c>
      <c r="M195" s="48"/>
      <c r="N195" s="1">
        <v>800</v>
      </c>
      <c r="O195" s="94">
        <f>IF(AND(O194="",O196="")=TRUE,"",V195/SUM(V195:X195)*100)</f>
        <v>59.574468085106382</v>
      </c>
      <c r="P195" s="45" t="str">
        <f>IF(AND(L194="",L196="")=TRUE,"",V195&amp;"勝"&amp;W195&amp;"敗"&amp;X195&amp;"引")</f>
        <v>28勝19敗0引</v>
      </c>
      <c r="S195">
        <v>800</v>
      </c>
      <c r="U195" s="95"/>
      <c r="V195" s="95">
        <f>IF(U194=2,V191+1,IF(U194=0,0,V191))</f>
        <v>28</v>
      </c>
      <c r="W195" s="95">
        <f>IF(U194=3,W191+1,IF(U194=0,0,W191))</f>
        <v>19</v>
      </c>
      <c r="X195" s="95">
        <f>IF(U194=1,X191+1,X191)</f>
        <v>0</v>
      </c>
    </row>
    <row r="196" spans="1:24" ht="21" customHeight="1" thickBot="1">
      <c r="A196" s="6"/>
      <c r="B196" s="7"/>
      <c r="C196" s="7"/>
      <c r="D196" s="75">
        <v>0.66666666666666663</v>
      </c>
      <c r="E196" s="17">
        <v>82.346999999999994</v>
      </c>
      <c r="F196" s="91" t="s">
        <v>70</v>
      </c>
      <c r="G196" s="108">
        <v>10000</v>
      </c>
      <c r="H196" s="92">
        <v>0.1</v>
      </c>
      <c r="I196" s="56">
        <f>E196+F196</f>
        <v>82.336999999999989</v>
      </c>
      <c r="J196" s="57">
        <f>I196+H194</f>
        <v>82.416999999999987</v>
      </c>
      <c r="K196" s="57">
        <f>I196-H196</f>
        <v>82.236999999999995</v>
      </c>
      <c r="L196" s="53">
        <v>1</v>
      </c>
      <c r="M196" s="53" t="s">
        <v>45</v>
      </c>
      <c r="N196" s="8">
        <v>800</v>
      </c>
      <c r="O196" s="8">
        <f>IF(L196&lt;&gt;"",IF(M196="○",100,IF(M196="×",-100,"")),"")</f>
        <v>100</v>
      </c>
      <c r="P196" s="54" t="str">
        <f>IF(M196="○","勝",IF(M196="×","敗",""))</f>
        <v>勝</v>
      </c>
      <c r="U196" s="95"/>
      <c r="V196" s="95"/>
      <c r="W196" s="95"/>
      <c r="X196" s="95"/>
    </row>
    <row r="197" spans="1:24" ht="21" customHeight="1">
      <c r="A197" s="26" t="s">
        <v>0</v>
      </c>
      <c r="B197" s="38" t="s">
        <v>33</v>
      </c>
      <c r="C197" s="38" t="s">
        <v>34</v>
      </c>
      <c r="D197" s="88" t="s">
        <v>26</v>
      </c>
      <c r="E197" s="25" t="s">
        <v>31</v>
      </c>
      <c r="F197" s="88" t="s">
        <v>27</v>
      </c>
      <c r="G197" s="86" t="s">
        <v>28</v>
      </c>
      <c r="H197" s="18" t="s">
        <v>10</v>
      </c>
      <c r="I197" s="41" t="s">
        <v>19</v>
      </c>
      <c r="J197" s="40" t="s">
        <v>21</v>
      </c>
      <c r="K197" s="40" t="s">
        <v>22</v>
      </c>
      <c r="L197" s="82" t="s">
        <v>14</v>
      </c>
      <c r="M197" s="36" t="s">
        <v>15</v>
      </c>
      <c r="N197" s="33" t="s">
        <v>16</v>
      </c>
      <c r="O197" s="33" t="s">
        <v>12</v>
      </c>
      <c r="P197" s="34" t="s">
        <v>13</v>
      </c>
      <c r="U197" s="95"/>
      <c r="V197" s="95"/>
      <c r="W197" s="95"/>
      <c r="X197" s="95"/>
    </row>
    <row r="198" spans="1:24" ht="21" customHeight="1">
      <c r="A198" s="4"/>
      <c r="B198" s="58"/>
      <c r="C198" s="58"/>
      <c r="D198" s="74">
        <v>0.81458333333333333</v>
      </c>
      <c r="E198" s="16">
        <v>83.427000000000007</v>
      </c>
      <c r="F198" s="90">
        <v>0.01</v>
      </c>
      <c r="G198" s="42">
        <v>10000</v>
      </c>
      <c r="H198" s="30">
        <v>0.08</v>
      </c>
      <c r="I198" s="24">
        <f>E198+F198</f>
        <v>83.437000000000012</v>
      </c>
      <c r="J198" s="2">
        <f>I198-H198</f>
        <v>83.357000000000014</v>
      </c>
      <c r="K198" s="2">
        <f>I198+H200</f>
        <v>83.537000000000006</v>
      </c>
      <c r="L198" s="47">
        <v>1</v>
      </c>
      <c r="M198" s="47" t="s">
        <v>45</v>
      </c>
      <c r="N198" s="1">
        <f>IF(M198="○",H198*G198,IF(M198="×",-H198*G198,""))</f>
        <v>800</v>
      </c>
      <c r="O198" s="1">
        <f>IF(L198&lt;&gt;"",IF(M198="○",100,IF(M198="×",-100,"")),"")</f>
        <v>100</v>
      </c>
      <c r="P198" s="45" t="str">
        <f>IF(M198="○","勝",IF(M198="×","敗",""))</f>
        <v>勝</v>
      </c>
      <c r="S198">
        <v>800</v>
      </c>
      <c r="U198" s="95">
        <f>IF(AND(V198="",W198="")=TRUE,0,IF(AND(V198="勝",W198="敗")=TRUE,1,IF(AND(W198="勝",V198="敗")=TRUE,1,IF(AND(V198="勝",W198="")=TRUE,2,IF(AND(W198="勝",V198="")=TRUE,2,IF(AND(V198="敗",W198="")=TRUE,3,IF(AND(W198="敗",V198="")=TRUE,3,0)))))))</f>
        <v>2</v>
      </c>
      <c r="V198" s="95" t="str">
        <f>IF(L198="","",P198)</f>
        <v>勝</v>
      </c>
      <c r="W198" s="95" t="str">
        <f>IF(L200="","",P200)</f>
        <v/>
      </c>
      <c r="X198" s="95"/>
    </row>
    <row r="199" spans="1:24" ht="21" customHeight="1">
      <c r="A199" s="5">
        <f>A195+1</f>
        <v>48</v>
      </c>
      <c r="B199" s="59">
        <v>40588</v>
      </c>
      <c r="C199" s="60" t="str">
        <f>IF(B199="","",TEXT(B199,"(aaa)"))</f>
        <v>(月)</v>
      </c>
      <c r="D199" s="89" t="s">
        <v>26</v>
      </c>
      <c r="E199" s="27" t="s">
        <v>32</v>
      </c>
      <c r="F199" s="89"/>
      <c r="G199" s="87" t="s">
        <v>28</v>
      </c>
      <c r="H199" s="37" t="s">
        <v>11</v>
      </c>
      <c r="I199" s="83" t="s">
        <v>20</v>
      </c>
      <c r="J199" s="84" t="s">
        <v>21</v>
      </c>
      <c r="K199" s="84" t="s">
        <v>22</v>
      </c>
      <c r="L199" s="85" t="s">
        <v>14</v>
      </c>
      <c r="M199" s="48"/>
      <c r="N199" s="1">
        <f>IF(N200="",N198,IF(N198="",N200,N198+N200))</f>
        <v>800</v>
      </c>
      <c r="O199" s="94">
        <f>IF(AND(O198="",O200="")=TRUE,"",V199/SUM(V199:X199)*100)</f>
        <v>60.416666666666664</v>
      </c>
      <c r="P199" s="45" t="str">
        <f>IF(AND(L198="",L200="")=TRUE,"",V199&amp;"勝"&amp;W199&amp;"敗"&amp;X199&amp;"引")</f>
        <v>29勝19敗0引</v>
      </c>
      <c r="U199" s="95"/>
      <c r="V199" s="95">
        <f>IF(U198=2,V195+1,IF(U198=0,0,V195))</f>
        <v>29</v>
      </c>
      <c r="W199" s="95">
        <f>IF(U198=3,W195+1,IF(U198=0,0,W195))</f>
        <v>19</v>
      </c>
      <c r="X199" s="95">
        <f>IF(U198=1,X195+1,X195)</f>
        <v>0</v>
      </c>
    </row>
    <row r="200" spans="1:24" ht="21" customHeight="1" thickBot="1">
      <c r="A200" s="6"/>
      <c r="B200" s="7"/>
      <c r="C200" s="7"/>
      <c r="D200" s="75">
        <v>0.69791666666666663</v>
      </c>
      <c r="E200" s="17">
        <v>83.097999999999999</v>
      </c>
      <c r="F200" s="91" t="s">
        <v>64</v>
      </c>
      <c r="G200" s="108">
        <v>10000</v>
      </c>
      <c r="H200" s="92">
        <v>0.1</v>
      </c>
      <c r="I200" s="56">
        <f>E200+F200</f>
        <v>83.087999999999994</v>
      </c>
      <c r="J200" s="57">
        <f>I200+H198</f>
        <v>83.167999999999992</v>
      </c>
      <c r="K200" s="57">
        <f>I200-H200</f>
        <v>82.988</v>
      </c>
      <c r="L200" s="53"/>
      <c r="M200" s="53"/>
      <c r="N200" s="8" t="str">
        <f>IF(M200="○",H200*G200,IF(M200="×",-H200*G200,""))</f>
        <v/>
      </c>
      <c r="O200" s="8" t="str">
        <f>IF(L200&lt;&gt;"",IF(M200="○",100,IF(M200="×",-100,"")),"")</f>
        <v/>
      </c>
      <c r="P200" s="54" t="str">
        <f>IF(M200="○","勝",IF(M200="×","敗",""))</f>
        <v/>
      </c>
      <c r="U200" s="95"/>
      <c r="V200" s="95"/>
      <c r="W200" s="95"/>
      <c r="X200" s="95"/>
    </row>
    <row r="201" spans="1:24" ht="21" customHeight="1">
      <c r="A201" s="26" t="s">
        <v>0</v>
      </c>
      <c r="B201" s="38" t="s">
        <v>33</v>
      </c>
      <c r="C201" s="38" t="s">
        <v>34</v>
      </c>
      <c r="D201" s="88" t="s">
        <v>26</v>
      </c>
      <c r="E201" s="25" t="s">
        <v>31</v>
      </c>
      <c r="F201" s="88" t="s">
        <v>27</v>
      </c>
      <c r="G201" s="86" t="s">
        <v>28</v>
      </c>
      <c r="H201" s="18" t="s">
        <v>10</v>
      </c>
      <c r="I201" s="41" t="s">
        <v>19</v>
      </c>
      <c r="J201" s="40" t="s">
        <v>21</v>
      </c>
      <c r="K201" s="40" t="s">
        <v>22</v>
      </c>
      <c r="L201" s="82" t="s">
        <v>14</v>
      </c>
      <c r="M201" s="36" t="s">
        <v>15</v>
      </c>
      <c r="N201" s="33" t="s">
        <v>16</v>
      </c>
      <c r="O201" s="33" t="s">
        <v>12</v>
      </c>
      <c r="P201" s="34" t="s">
        <v>13</v>
      </c>
      <c r="U201" s="95"/>
      <c r="V201" s="95"/>
      <c r="W201" s="95"/>
      <c r="X201" s="95"/>
    </row>
    <row r="202" spans="1:24" ht="21" customHeight="1">
      <c r="A202" s="4"/>
      <c r="B202" s="58"/>
      <c r="C202" s="58"/>
      <c r="D202" s="74">
        <v>0.70624999999999993</v>
      </c>
      <c r="E202" s="16">
        <v>83.762</v>
      </c>
      <c r="F202" s="90">
        <v>0.01</v>
      </c>
      <c r="G202" s="42">
        <v>10000</v>
      </c>
      <c r="H202" s="30">
        <v>0.08</v>
      </c>
      <c r="I202" s="24">
        <f>E202+F202</f>
        <v>83.772000000000006</v>
      </c>
      <c r="J202" s="2">
        <f>I202-H202</f>
        <v>83.692000000000007</v>
      </c>
      <c r="K202" s="2">
        <f>I202+H204</f>
        <v>83.872</v>
      </c>
      <c r="L202" s="47">
        <v>1</v>
      </c>
      <c r="M202" s="47" t="s">
        <v>45</v>
      </c>
      <c r="N202" s="1">
        <f>IF(M202="○",H202*G202,IF(M202="×",-H202*G202,""))</f>
        <v>800</v>
      </c>
      <c r="O202" s="1">
        <f>IF(L202&lt;&gt;"",IF(M202="○",100,IF(M202="×",-100,"")),"")</f>
        <v>100</v>
      </c>
      <c r="P202" s="45" t="str">
        <f>IF(M202="○","勝",IF(M202="×","敗",""))</f>
        <v>勝</v>
      </c>
      <c r="U202" s="95">
        <f>IF(AND(V202="",W202="")=TRUE,0,IF(AND(V202="勝",W202="敗")=TRUE,1,IF(AND(W202="勝",V202="敗")=TRUE,1,IF(AND(V202="勝",W202="")=TRUE,2,IF(AND(W202="勝",V202="")=TRUE,2,IF(AND(V202="敗",W202="")=TRUE,3,IF(AND(W202="敗",V202="")=TRUE,3,0)))))))</f>
        <v>2</v>
      </c>
      <c r="V202" s="95" t="str">
        <f>IF(L202="","",P202)</f>
        <v>勝</v>
      </c>
      <c r="W202" s="95" t="str">
        <f>IF(L204="","",P204)</f>
        <v/>
      </c>
      <c r="X202" s="95"/>
    </row>
    <row r="203" spans="1:24" ht="21" customHeight="1">
      <c r="A203" s="5">
        <f>A199+1</f>
        <v>49</v>
      </c>
      <c r="B203" s="59">
        <v>40590</v>
      </c>
      <c r="C203" s="60" t="str">
        <f>IF(B203="","",TEXT(B203,"(aaa)"))</f>
        <v>(水)</v>
      </c>
      <c r="D203" s="89" t="s">
        <v>26</v>
      </c>
      <c r="E203" s="27" t="s">
        <v>32</v>
      </c>
      <c r="F203" s="89"/>
      <c r="G203" s="87" t="s">
        <v>28</v>
      </c>
      <c r="H203" s="37" t="s">
        <v>11</v>
      </c>
      <c r="I203" s="83" t="s">
        <v>20</v>
      </c>
      <c r="J203" s="84" t="s">
        <v>21</v>
      </c>
      <c r="K203" s="84" t="s">
        <v>22</v>
      </c>
      <c r="L203" s="85" t="s">
        <v>14</v>
      </c>
      <c r="M203" s="48"/>
      <c r="N203" s="1">
        <f>IF(N204="",N202,IF(N202="",N204,N202+N204))</f>
        <v>800</v>
      </c>
      <c r="O203" s="94">
        <f>IF(AND(O202="",O204="")=TRUE,"",V203/SUM(V203:X203)*100)</f>
        <v>61.224489795918366</v>
      </c>
      <c r="P203" s="45" t="str">
        <f>IF(AND(L202="",L204="")=TRUE,"",V203&amp;"勝"&amp;W203&amp;"敗"&amp;X203&amp;"引")</f>
        <v>30勝19敗0引</v>
      </c>
      <c r="S203">
        <v>800</v>
      </c>
      <c r="U203" s="95"/>
      <c r="V203" s="95">
        <f>IF(U202=2,V199+1,IF(U202=0,0,V199))</f>
        <v>30</v>
      </c>
      <c r="W203" s="95">
        <f>IF(U202=3,W199+1,IF(U202=0,0,W199))</f>
        <v>19</v>
      </c>
      <c r="X203" s="95">
        <f>IF(U202=1,X199+1,X199)</f>
        <v>0</v>
      </c>
    </row>
    <row r="204" spans="1:24" ht="21" customHeight="1" thickBot="1">
      <c r="A204" s="6"/>
      <c r="B204" s="7"/>
      <c r="C204" s="7"/>
      <c r="D204" s="75">
        <v>0.78541666666666676</v>
      </c>
      <c r="E204" s="17">
        <v>83.591999999999999</v>
      </c>
      <c r="F204" s="91" t="s">
        <v>70</v>
      </c>
      <c r="G204" s="108">
        <v>10000</v>
      </c>
      <c r="H204" s="92">
        <v>0.1</v>
      </c>
      <c r="I204" s="56">
        <f>E204+F204</f>
        <v>83.581999999999994</v>
      </c>
      <c r="J204" s="57">
        <f>I204+H202</f>
        <v>83.661999999999992</v>
      </c>
      <c r="K204" s="57">
        <f>I204-H204</f>
        <v>83.481999999999999</v>
      </c>
      <c r="L204" s="53"/>
      <c r="M204" s="53"/>
      <c r="N204" s="8" t="str">
        <f>IF(M204="○",H204*G204,IF(M204="×",-H204*G204,""))</f>
        <v/>
      </c>
      <c r="O204" s="8" t="str">
        <f>IF(L204&lt;&gt;"",IF(M204="○",100,IF(M204="×",-100,"")),"")</f>
        <v/>
      </c>
      <c r="P204" s="54" t="str">
        <f>IF(M204="○","勝",IF(M204="×","敗",""))</f>
        <v/>
      </c>
      <c r="U204" s="95"/>
      <c r="V204" s="95"/>
      <c r="W204" s="95"/>
      <c r="X204" s="95"/>
    </row>
    <row r="205" spans="1:24" ht="21" customHeight="1">
      <c r="A205" s="26" t="s">
        <v>0</v>
      </c>
      <c r="B205" s="38" t="s">
        <v>33</v>
      </c>
      <c r="C205" s="38" t="s">
        <v>34</v>
      </c>
      <c r="D205" s="88" t="s">
        <v>26</v>
      </c>
      <c r="E205" s="25" t="s">
        <v>31</v>
      </c>
      <c r="F205" s="88" t="s">
        <v>27</v>
      </c>
      <c r="G205" s="86" t="s">
        <v>28</v>
      </c>
      <c r="H205" s="18" t="s">
        <v>10</v>
      </c>
      <c r="I205" s="41" t="s">
        <v>19</v>
      </c>
      <c r="J205" s="40" t="s">
        <v>21</v>
      </c>
      <c r="K205" s="40" t="s">
        <v>22</v>
      </c>
      <c r="L205" s="82" t="s">
        <v>14</v>
      </c>
      <c r="M205" s="36" t="s">
        <v>15</v>
      </c>
      <c r="N205" s="33" t="s">
        <v>16</v>
      </c>
      <c r="O205" s="33" t="s">
        <v>12</v>
      </c>
      <c r="P205" s="34" t="s">
        <v>13</v>
      </c>
      <c r="U205" s="95"/>
      <c r="V205" s="95"/>
      <c r="W205" s="95"/>
      <c r="X205" s="95"/>
    </row>
    <row r="206" spans="1:24" ht="21" customHeight="1">
      <c r="A206" s="4"/>
      <c r="B206" s="58"/>
      <c r="C206" s="58"/>
      <c r="D206" s="74">
        <v>0.80208333333333337</v>
      </c>
      <c r="E206" s="16">
        <v>83.477000000000004</v>
      </c>
      <c r="F206" s="90">
        <v>0.01</v>
      </c>
      <c r="G206" s="42">
        <v>10000</v>
      </c>
      <c r="H206" s="30">
        <v>0.08</v>
      </c>
      <c r="I206" s="24">
        <f>E206+F206</f>
        <v>83.487000000000009</v>
      </c>
      <c r="J206" s="2">
        <f>I206-H206</f>
        <v>83.407000000000011</v>
      </c>
      <c r="K206" s="2">
        <f>I206+H208</f>
        <v>83.587000000000003</v>
      </c>
      <c r="L206" s="47"/>
      <c r="M206" s="47"/>
      <c r="N206" s="122" t="str">
        <f>IF(M206="○",H206*G206,IF(M206="×",-H206*G206,""))</f>
        <v/>
      </c>
      <c r="O206" s="122" t="str">
        <f>IF(L206&lt;&gt;"",IF(M206="○",100,IF(M206="×",-100,"")),"")</f>
        <v/>
      </c>
      <c r="P206" s="102" t="str">
        <f>IF(M206="○","勝",IF(M206="×","敗",""))</f>
        <v/>
      </c>
      <c r="S206">
        <v>800</v>
      </c>
      <c r="U206" s="95">
        <f>IF(AND(V206="",W206="")=TRUE,0,IF(AND(V206="勝",W206="敗")=TRUE,1,IF(AND(W206="勝",V206="敗")=TRUE,1,IF(AND(V206="勝",W206="")=TRUE,2,IF(AND(W206="勝",V206="")=TRUE,2,IF(AND(V206="敗",W206="")=TRUE,3,IF(AND(W206="敗",V206="")=TRUE,3,0)))))))</f>
        <v>2</v>
      </c>
      <c r="V206" s="95" t="str">
        <f>IF(L206="","",P206)</f>
        <v/>
      </c>
      <c r="W206" s="95" t="str">
        <f>IF(L208="","",P208)</f>
        <v>勝</v>
      </c>
      <c r="X206" s="95"/>
    </row>
    <row r="207" spans="1:24" ht="21" customHeight="1">
      <c r="A207" s="5">
        <f>A203+1</f>
        <v>50</v>
      </c>
      <c r="B207" s="59">
        <v>40592</v>
      </c>
      <c r="C207" s="60" t="str">
        <f>IF(B207="","",TEXT(B207,"(aaa)"))</f>
        <v>(金)</v>
      </c>
      <c r="D207" s="89" t="s">
        <v>26</v>
      </c>
      <c r="E207" s="27" t="s">
        <v>32</v>
      </c>
      <c r="F207" s="89"/>
      <c r="G207" s="87" t="s">
        <v>28</v>
      </c>
      <c r="H207" s="37" t="s">
        <v>11</v>
      </c>
      <c r="I207" s="83" t="s">
        <v>20</v>
      </c>
      <c r="J207" s="84" t="s">
        <v>21</v>
      </c>
      <c r="K207" s="84" t="s">
        <v>22</v>
      </c>
      <c r="L207" s="85" t="s">
        <v>14</v>
      </c>
      <c r="M207" s="48"/>
      <c r="N207" s="122">
        <v>800</v>
      </c>
      <c r="O207" s="94">
        <f>IF(AND(O206="",O208="")=TRUE,"",V207/SUM(V207:X207)*100)</f>
        <v>62</v>
      </c>
      <c r="P207" s="102" t="str">
        <f>IF(AND(L206="",L208="")=TRUE,"",V207&amp;"勝"&amp;W207&amp;"敗"&amp;X207&amp;"引")</f>
        <v>31勝19敗0引</v>
      </c>
      <c r="U207" s="95"/>
      <c r="V207" s="95">
        <f>IF(U206=2,V203+1,IF(U206=0,0,V203))</f>
        <v>31</v>
      </c>
      <c r="W207" s="95">
        <f>IF(U206=3,W203+1,IF(U206=0,0,W203))</f>
        <v>19</v>
      </c>
      <c r="X207" s="95">
        <f>IF(U206=1,X203+1,X203)</f>
        <v>0</v>
      </c>
    </row>
    <row r="208" spans="1:24" ht="21" customHeight="1" thickBot="1">
      <c r="A208" s="6"/>
      <c r="B208" s="7"/>
      <c r="C208" s="7"/>
      <c r="D208" s="75">
        <v>0.67708333333333337</v>
      </c>
      <c r="E208" s="17">
        <v>83.236999999999995</v>
      </c>
      <c r="F208" s="91" t="s">
        <v>64</v>
      </c>
      <c r="G208" s="108">
        <v>10000</v>
      </c>
      <c r="H208" s="92">
        <v>0.1</v>
      </c>
      <c r="I208" s="56">
        <f>E208+F208</f>
        <v>83.22699999999999</v>
      </c>
      <c r="J208" s="57">
        <f>I208+H206</f>
        <v>83.306999999999988</v>
      </c>
      <c r="K208" s="57">
        <f>I208-H208</f>
        <v>83.126999999999995</v>
      </c>
      <c r="L208" s="53">
        <v>1</v>
      </c>
      <c r="M208" s="53" t="s">
        <v>45</v>
      </c>
      <c r="N208" s="123">
        <v>800</v>
      </c>
      <c r="O208" s="123">
        <f>IF(L208&lt;&gt;"",IF(M208="○",100,IF(M208="×",-100,"")),"")</f>
        <v>100</v>
      </c>
      <c r="P208" s="124" t="str">
        <f>IF(M208="○","勝",IF(M208="×","敗",""))</f>
        <v>勝</v>
      </c>
      <c r="U208" s="95"/>
      <c r="V208" s="95"/>
      <c r="W208" s="95"/>
      <c r="X208" s="95"/>
    </row>
    <row r="209" spans="1:24" ht="21" customHeight="1">
      <c r="A209" s="26" t="s">
        <v>0</v>
      </c>
      <c r="B209" s="38" t="s">
        <v>33</v>
      </c>
      <c r="C209" s="38" t="s">
        <v>34</v>
      </c>
      <c r="D209" s="88" t="s">
        <v>26</v>
      </c>
      <c r="E209" s="25" t="s">
        <v>31</v>
      </c>
      <c r="F209" s="88" t="s">
        <v>27</v>
      </c>
      <c r="G209" s="86" t="s">
        <v>28</v>
      </c>
      <c r="H209" s="18" t="s">
        <v>10</v>
      </c>
      <c r="I209" s="41" t="s">
        <v>19</v>
      </c>
      <c r="J209" s="40" t="s">
        <v>21</v>
      </c>
      <c r="K209" s="40" t="s">
        <v>22</v>
      </c>
      <c r="L209" s="82" t="s">
        <v>14</v>
      </c>
      <c r="M209" s="36" t="s">
        <v>15</v>
      </c>
      <c r="N209" s="33" t="s">
        <v>16</v>
      </c>
      <c r="O209" s="33" t="s">
        <v>12</v>
      </c>
      <c r="P209" s="34" t="s">
        <v>13</v>
      </c>
      <c r="U209" s="95"/>
      <c r="V209" s="95"/>
      <c r="W209" s="95"/>
      <c r="X209" s="95"/>
    </row>
    <row r="210" spans="1:24" ht="21" customHeight="1">
      <c r="A210" s="4"/>
      <c r="B210" s="58"/>
      <c r="C210" s="58"/>
      <c r="D210" s="74">
        <v>0.66041666666666665</v>
      </c>
      <c r="E210" s="16">
        <v>83.206000000000003</v>
      </c>
      <c r="F210" s="90">
        <v>0.01</v>
      </c>
      <c r="G210" s="42">
        <v>10000</v>
      </c>
      <c r="H210" s="30">
        <v>0.08</v>
      </c>
      <c r="I210" s="127">
        <f>E210+F210</f>
        <v>83.216000000000008</v>
      </c>
      <c r="J210" s="128">
        <f>I210-H210</f>
        <v>83.13600000000001</v>
      </c>
      <c r="K210" s="128">
        <f>I210+H212</f>
        <v>83.316000000000003</v>
      </c>
      <c r="L210" s="47">
        <v>1</v>
      </c>
      <c r="M210" s="47" t="s">
        <v>45</v>
      </c>
      <c r="N210" s="1">
        <f>IF(M210="○",H210*G210,IF(M210="×",-H210*G210,""))</f>
        <v>800</v>
      </c>
      <c r="O210" s="1">
        <f>IF(L210&lt;&gt;"",IF(M210="○",100,IF(M210="×",-100,"")),"")</f>
        <v>100</v>
      </c>
      <c r="P210" s="45" t="str">
        <f>IF(M210="○","勝",IF(M210="×","敗",""))</f>
        <v>勝</v>
      </c>
      <c r="S210" s="121" t="s">
        <v>76</v>
      </c>
      <c r="U210" s="95">
        <f>IF(AND(V210="",W210="")=TRUE,0,IF(AND(V210="勝",W210="敗")=TRUE,1,IF(AND(W210="勝",V210="敗")=TRUE,1,IF(AND(V210="勝",W210="")=TRUE,2,IF(AND(W210="勝",V210="")=TRUE,2,IF(AND(V210="敗",W210="")=TRUE,3,IF(AND(W210="敗",V210="")=TRUE,3,0)))))))</f>
        <v>2</v>
      </c>
      <c r="V210" s="95" t="str">
        <f>IF(L210="","",P210)</f>
        <v>勝</v>
      </c>
      <c r="W210" s="95" t="str">
        <f>IF(L212="","",P212)</f>
        <v/>
      </c>
      <c r="X210" s="95"/>
    </row>
    <row r="211" spans="1:24" ht="21" customHeight="1">
      <c r="A211" s="5">
        <f>A207+1</f>
        <v>51</v>
      </c>
      <c r="B211" s="59">
        <v>40595</v>
      </c>
      <c r="C211" s="60" t="str">
        <f>IF(B211="","",TEXT(B211,"(aaa)"))</f>
        <v>(月)</v>
      </c>
      <c r="D211" s="89" t="s">
        <v>26</v>
      </c>
      <c r="E211" s="27" t="s">
        <v>32</v>
      </c>
      <c r="F211" s="89"/>
      <c r="G211" s="87" t="s">
        <v>28</v>
      </c>
      <c r="H211" s="37" t="s">
        <v>11</v>
      </c>
      <c r="I211" s="83" t="s">
        <v>20</v>
      </c>
      <c r="J211" s="84" t="s">
        <v>21</v>
      </c>
      <c r="K211" s="84" t="s">
        <v>22</v>
      </c>
      <c r="L211" s="85" t="s">
        <v>14</v>
      </c>
      <c r="M211" s="48"/>
      <c r="N211" s="1">
        <f>IF(N212="",N210,IF(N210="",N212,N210+N212))</f>
        <v>800</v>
      </c>
      <c r="O211" s="94">
        <f>IF(AND(O210="",O212="")=TRUE,"",V211/SUM(V211:X211)*100)</f>
        <v>62.745098039215684</v>
      </c>
      <c r="P211" s="45" t="str">
        <f>IF(AND(L210="",L212="")=TRUE,"",V211&amp;"勝"&amp;W211&amp;"敗"&amp;X211&amp;"引")</f>
        <v>32勝19敗0引</v>
      </c>
      <c r="U211" s="95"/>
      <c r="V211" s="95">
        <f>IF(U210=2,V207+1,IF(U210=0,0,V207))</f>
        <v>32</v>
      </c>
      <c r="W211" s="95">
        <f>IF(U210=3,W207+1,IF(U210=0,0,W207))</f>
        <v>19</v>
      </c>
      <c r="X211" s="95">
        <f>IF(U210=1,X207+1,X207)</f>
        <v>0</v>
      </c>
    </row>
    <row r="212" spans="1:24" ht="21" customHeight="1" thickBot="1">
      <c r="A212" s="6"/>
      <c r="B212" s="7"/>
      <c r="C212" s="7"/>
      <c r="D212" s="75">
        <v>0.75</v>
      </c>
      <c r="E212" s="17">
        <v>83.07</v>
      </c>
      <c r="F212" s="91" t="s">
        <v>70</v>
      </c>
      <c r="G212" s="108">
        <v>10000</v>
      </c>
      <c r="H212" s="92">
        <v>0.1</v>
      </c>
      <c r="I212" s="129">
        <f>E212+F212</f>
        <v>83.059999999999988</v>
      </c>
      <c r="J212" s="130">
        <f>I212+H210</f>
        <v>83.139999999999986</v>
      </c>
      <c r="K212" s="130">
        <f>I212-H212</f>
        <v>82.96</v>
      </c>
      <c r="L212" s="53"/>
      <c r="M212" s="53"/>
      <c r="N212" s="8" t="str">
        <f>IF(M212="○",H212*G212,IF(M212="×",-H212*G212,""))</f>
        <v/>
      </c>
      <c r="O212" s="8" t="str">
        <f>IF(L212&lt;&gt;"",IF(M212="○",100,IF(M212="×",-100,"")),"")</f>
        <v/>
      </c>
      <c r="P212" s="54" t="str">
        <f>IF(M212="○","勝",IF(M212="×","敗",""))</f>
        <v/>
      </c>
      <c r="U212" s="95"/>
      <c r="V212" s="95"/>
      <c r="W212" s="95"/>
      <c r="X212" s="95"/>
    </row>
    <row r="213" spans="1:24" ht="21" customHeight="1">
      <c r="A213" s="26" t="s">
        <v>0</v>
      </c>
      <c r="B213" s="38" t="s">
        <v>33</v>
      </c>
      <c r="C213" s="38" t="s">
        <v>34</v>
      </c>
      <c r="D213" s="88" t="s">
        <v>26</v>
      </c>
      <c r="E213" s="25" t="s">
        <v>31</v>
      </c>
      <c r="F213" s="88" t="s">
        <v>27</v>
      </c>
      <c r="G213" s="86" t="s">
        <v>28</v>
      </c>
      <c r="H213" s="18" t="s">
        <v>10</v>
      </c>
      <c r="I213" s="41" t="s">
        <v>19</v>
      </c>
      <c r="J213" s="40" t="s">
        <v>21</v>
      </c>
      <c r="K213" s="40" t="s">
        <v>22</v>
      </c>
      <c r="L213" s="82" t="s">
        <v>14</v>
      </c>
      <c r="M213" s="36" t="s">
        <v>15</v>
      </c>
      <c r="N213" s="33" t="s">
        <v>16</v>
      </c>
      <c r="O213" s="33" t="s">
        <v>12</v>
      </c>
      <c r="P213" s="34" t="s">
        <v>13</v>
      </c>
      <c r="U213" s="95"/>
      <c r="V213" s="95"/>
      <c r="W213" s="95"/>
      <c r="X213" s="95"/>
    </row>
    <row r="214" spans="1:24" ht="21" customHeight="1">
      <c r="A214" s="4"/>
      <c r="B214" s="58"/>
      <c r="C214" s="58"/>
      <c r="D214" s="74">
        <v>0.8520833333333333</v>
      </c>
      <c r="E214" s="16">
        <v>82.866</v>
      </c>
      <c r="F214" s="90">
        <v>0.01</v>
      </c>
      <c r="G214" s="42">
        <v>10000</v>
      </c>
      <c r="H214" s="30">
        <v>0.08</v>
      </c>
      <c r="I214" s="24">
        <f>E214+F214</f>
        <v>82.876000000000005</v>
      </c>
      <c r="J214" s="2">
        <f>I214-H214</f>
        <v>82.796000000000006</v>
      </c>
      <c r="K214" s="2">
        <f>I214+H216</f>
        <v>82.975999999999999</v>
      </c>
      <c r="L214" s="47"/>
      <c r="M214" s="47"/>
      <c r="N214" s="1" t="str">
        <f>IF(M214="○",H214*G214,IF(M214="×",-H214*G214,""))</f>
        <v/>
      </c>
      <c r="O214" s="1" t="str">
        <f>IF(L214&lt;&gt;"",IF(M214="○",100,IF(M214="×",-100,"")),"")</f>
        <v/>
      </c>
      <c r="P214" s="45" t="str">
        <f>IF(M214="○","勝",IF(M214="×","敗",""))</f>
        <v/>
      </c>
      <c r="U214" s="95">
        <f>IF(AND(V214="",W214="")=TRUE,0,IF(AND(V214="勝",W214="敗")=TRUE,1,IF(AND(W214="勝",V214="敗")=TRUE,1,IF(AND(V214="勝",W214="")=TRUE,2,IF(AND(W214="勝",V214="")=TRUE,2,IF(AND(V214="敗",W214="")=TRUE,3,IF(AND(W214="敗",V214="")=TRUE,3,0)))))))</f>
        <v>3</v>
      </c>
      <c r="V214" s="95" t="str">
        <f>IF(L214="","",P214)</f>
        <v/>
      </c>
      <c r="W214" s="95" t="str">
        <f>IF(L216="","",P216)</f>
        <v>敗</v>
      </c>
      <c r="X214" s="95"/>
    </row>
    <row r="215" spans="1:24" ht="21" customHeight="1">
      <c r="A215" s="5">
        <f>A211+1</f>
        <v>52</v>
      </c>
      <c r="B215" s="59">
        <v>40597</v>
      </c>
      <c r="C215" s="60" t="str">
        <f>IF(B215="","",TEXT(B215,"(aaa)"))</f>
        <v>(水)</v>
      </c>
      <c r="D215" s="89" t="s">
        <v>26</v>
      </c>
      <c r="E215" s="27" t="s">
        <v>32</v>
      </c>
      <c r="F215" s="89"/>
      <c r="G215" s="87" t="s">
        <v>28</v>
      </c>
      <c r="H215" s="37" t="s">
        <v>11</v>
      </c>
      <c r="I215" s="83" t="s">
        <v>20</v>
      </c>
      <c r="J215" s="84" t="s">
        <v>21</v>
      </c>
      <c r="K215" s="84" t="s">
        <v>22</v>
      </c>
      <c r="L215" s="85" t="s">
        <v>14</v>
      </c>
      <c r="M215" s="48"/>
      <c r="N215" s="1">
        <f>IF(N216="",N214,IF(N214="",N216,N214+N216))</f>
        <v>-1040</v>
      </c>
      <c r="O215" s="94">
        <f>IF(AND(O214="",O216="")=TRUE,"",V215/SUM(V215:X215)*100)</f>
        <v>61.53846153846154</v>
      </c>
      <c r="P215" s="45" t="str">
        <f>IF(AND(L214="",L216="")=TRUE,"",V215&amp;"勝"&amp;W215&amp;"敗"&amp;X215&amp;"引")</f>
        <v>32勝20敗0引</v>
      </c>
      <c r="Q215" s="96"/>
      <c r="U215" s="95"/>
      <c r="V215" s="95">
        <f>IF(U214=2,V211+1,IF(U214=0,0,V211))</f>
        <v>32</v>
      </c>
      <c r="W215" s="95">
        <f>IF(U214=3,W211+1,IF(U214=0,0,W211))</f>
        <v>20</v>
      </c>
      <c r="X215" s="95">
        <f>IF(U214=1,X211+1,X211)</f>
        <v>0</v>
      </c>
    </row>
    <row r="216" spans="1:24" ht="21" customHeight="1" thickBot="1">
      <c r="A216" s="6"/>
      <c r="B216" s="7"/>
      <c r="C216" s="7"/>
      <c r="D216" s="75">
        <v>0.67291666666666661</v>
      </c>
      <c r="E216" s="17">
        <v>82.617000000000004</v>
      </c>
      <c r="F216" s="91" t="s">
        <v>64</v>
      </c>
      <c r="G216" s="108">
        <v>10000</v>
      </c>
      <c r="H216" s="92">
        <v>0.1</v>
      </c>
      <c r="I216" s="56">
        <f>E216+F216</f>
        <v>82.606999999999999</v>
      </c>
      <c r="J216" s="57">
        <f>I216+H214</f>
        <v>82.686999999999998</v>
      </c>
      <c r="K216" s="57">
        <f>I216-H216</f>
        <v>82.507000000000005</v>
      </c>
      <c r="L216" s="53">
        <v>1</v>
      </c>
      <c r="M216" s="53" t="s">
        <v>47</v>
      </c>
      <c r="N216" s="8">
        <v>-1040</v>
      </c>
      <c r="O216" s="8">
        <f>IF(L216&lt;&gt;"",IF(M216="○",100,IF(M216="×",-100,"")),"")</f>
        <v>-100</v>
      </c>
      <c r="P216" s="54" t="str">
        <f>IF(M216="○","勝",IF(M216="×","敗",""))</f>
        <v>敗</v>
      </c>
      <c r="U216" s="95"/>
      <c r="V216" s="95"/>
      <c r="W216" s="95"/>
      <c r="X216" s="95"/>
    </row>
    <row r="217" spans="1:24" ht="21" customHeight="1">
      <c r="A217" s="26" t="s">
        <v>0</v>
      </c>
      <c r="B217" s="38" t="s">
        <v>33</v>
      </c>
      <c r="C217" s="38" t="s">
        <v>34</v>
      </c>
      <c r="D217" s="88" t="s">
        <v>26</v>
      </c>
      <c r="E217" s="25" t="s">
        <v>31</v>
      </c>
      <c r="F217" s="88" t="s">
        <v>27</v>
      </c>
      <c r="G217" s="86" t="s">
        <v>28</v>
      </c>
      <c r="H217" s="18" t="s">
        <v>10</v>
      </c>
      <c r="I217" s="41" t="s">
        <v>19</v>
      </c>
      <c r="J217" s="40" t="s">
        <v>21</v>
      </c>
      <c r="K217" s="40" t="s">
        <v>22</v>
      </c>
      <c r="L217" s="82" t="s">
        <v>14</v>
      </c>
      <c r="M217" s="36" t="s">
        <v>15</v>
      </c>
      <c r="N217" s="33" t="s">
        <v>16</v>
      </c>
      <c r="O217" s="33" t="s">
        <v>12</v>
      </c>
      <c r="P217" s="34" t="s">
        <v>13</v>
      </c>
      <c r="U217" s="95"/>
      <c r="V217" s="95"/>
      <c r="W217" s="95"/>
      <c r="X217" s="95"/>
    </row>
    <row r="218" spans="1:24" ht="21" customHeight="1">
      <c r="A218" s="4"/>
      <c r="B218" s="58"/>
      <c r="C218" s="58"/>
      <c r="D218" s="74">
        <v>0.77083333333333337</v>
      </c>
      <c r="E218" s="16">
        <v>82.037999999999997</v>
      </c>
      <c r="F218" s="90">
        <v>0.01</v>
      </c>
      <c r="G218" s="42">
        <v>10000</v>
      </c>
      <c r="H218" s="30">
        <v>0.08</v>
      </c>
      <c r="I218" s="24">
        <f>E218+F218</f>
        <v>82.048000000000002</v>
      </c>
      <c r="J218" s="2">
        <f>I218-H218</f>
        <v>81.968000000000004</v>
      </c>
      <c r="K218" s="2">
        <f>I218+H220</f>
        <v>82.147999999999996</v>
      </c>
      <c r="L218" s="47">
        <v>1</v>
      </c>
      <c r="M218" s="47" t="s">
        <v>47</v>
      </c>
      <c r="N218" s="1">
        <v>-1070</v>
      </c>
      <c r="O218" s="1">
        <f>IF(L218&lt;&gt;"",IF(M218="○",100,IF(M218="×",-100,"")),"")</f>
        <v>-100</v>
      </c>
      <c r="P218" s="45" t="str">
        <f>IF(M218="○","勝",IF(M218="×","敗",""))</f>
        <v>敗</v>
      </c>
      <c r="U218" s="95">
        <f>IF(AND(V218="",W218="")=TRUE,0,IF(AND(V218="勝",W218="敗")=TRUE,1,IF(AND(W218="勝",V218="敗")=TRUE,1,IF(AND(V218="勝",W218="")=TRUE,2,IF(AND(W218="勝",V218="")=TRUE,2,IF(AND(V218="敗",W218="")=TRUE,3,IF(AND(W218="敗",V218="")=TRUE,3,0)))))))</f>
        <v>3</v>
      </c>
      <c r="V218" s="95" t="str">
        <f>IF(L218="","",P218)</f>
        <v>敗</v>
      </c>
      <c r="W218" s="95" t="str">
        <f>IF(L220="","",P220)</f>
        <v/>
      </c>
      <c r="X218" s="95"/>
    </row>
    <row r="219" spans="1:24" ht="21" customHeight="1">
      <c r="A219" s="5">
        <f>A215+1</f>
        <v>53</v>
      </c>
      <c r="B219" s="59">
        <v>40599</v>
      </c>
      <c r="C219" s="60" t="str">
        <f>IF(B219="","",TEXT(B219,"(aaa)"))</f>
        <v>(金)</v>
      </c>
      <c r="D219" s="89" t="s">
        <v>26</v>
      </c>
      <c r="E219" s="27" t="s">
        <v>32</v>
      </c>
      <c r="F219" s="89"/>
      <c r="G219" s="87" t="s">
        <v>28</v>
      </c>
      <c r="H219" s="37" t="s">
        <v>11</v>
      </c>
      <c r="I219" s="83" t="s">
        <v>20</v>
      </c>
      <c r="J219" s="84" t="s">
        <v>21</v>
      </c>
      <c r="K219" s="84" t="s">
        <v>22</v>
      </c>
      <c r="L219" s="85" t="s">
        <v>14</v>
      </c>
      <c r="M219" s="48"/>
      <c r="N219" s="1">
        <f>IF(N220="",N218,IF(N218="",N220,N218+N220))</f>
        <v>-1070</v>
      </c>
      <c r="O219" s="94">
        <f>IF(AND(O218="",O220="")=TRUE,"",V219/SUM(V219:X219)*100)</f>
        <v>60.377358490566039</v>
      </c>
      <c r="P219" s="45" t="str">
        <f>IF(AND(L218="",L220="")=TRUE,"",V219&amp;"勝"&amp;W219&amp;"敗"&amp;X219&amp;"引")</f>
        <v>32勝21敗0引</v>
      </c>
      <c r="U219" s="95"/>
      <c r="V219" s="95">
        <f>IF(U218=2,V215+1,IF(U218=0,0,V215))</f>
        <v>32</v>
      </c>
      <c r="W219" s="95">
        <f>IF(U218=3,W215+1,IF(U218=0,0,W215))</f>
        <v>21</v>
      </c>
      <c r="X219" s="95">
        <f>IF(U218=1,X215+1,X215)</f>
        <v>0</v>
      </c>
    </row>
    <row r="220" spans="1:24" ht="21" customHeight="1" thickBot="1">
      <c r="A220" s="6"/>
      <c r="B220" s="7"/>
      <c r="C220" s="7"/>
      <c r="D220" s="75">
        <v>0.67291666666666661</v>
      </c>
      <c r="E220" s="17">
        <v>81.799000000000007</v>
      </c>
      <c r="F220" s="91" t="s">
        <v>70</v>
      </c>
      <c r="G220" s="108">
        <v>10000</v>
      </c>
      <c r="H220" s="92">
        <v>0.1</v>
      </c>
      <c r="I220" s="56">
        <f>E220+F220</f>
        <v>81.789000000000001</v>
      </c>
      <c r="J220" s="57">
        <f>I220+H218</f>
        <v>81.869</v>
      </c>
      <c r="K220" s="57">
        <f>I220-H220</f>
        <v>81.689000000000007</v>
      </c>
      <c r="L220" s="53"/>
      <c r="M220" s="53"/>
      <c r="N220" s="8" t="str">
        <f>IF(M220="○",H220*G220,IF(M220="×",-H220*G220,""))</f>
        <v/>
      </c>
      <c r="O220" s="8" t="str">
        <f>IF(L220&lt;&gt;"",IF(M220="○",100,IF(M220="×",-100,"")),"")</f>
        <v/>
      </c>
      <c r="P220" s="54" t="str">
        <f>IF(M220="○","勝",IF(M220="×","敗",""))</f>
        <v/>
      </c>
      <c r="U220" s="95"/>
      <c r="V220" s="95"/>
      <c r="W220" s="95"/>
      <c r="X220" s="95"/>
    </row>
    <row r="221" spans="1:24" ht="21" customHeight="1">
      <c r="A221" s="26" t="s">
        <v>0</v>
      </c>
      <c r="B221" s="38" t="s">
        <v>33</v>
      </c>
      <c r="C221" s="38" t="s">
        <v>34</v>
      </c>
      <c r="D221" s="88" t="s">
        <v>26</v>
      </c>
      <c r="E221" s="25" t="s">
        <v>31</v>
      </c>
      <c r="F221" s="88" t="s">
        <v>27</v>
      </c>
      <c r="G221" s="86" t="s">
        <v>28</v>
      </c>
      <c r="H221" s="18" t="s">
        <v>10</v>
      </c>
      <c r="I221" s="41" t="s">
        <v>19</v>
      </c>
      <c r="J221" s="40" t="s">
        <v>21</v>
      </c>
      <c r="K221" s="40" t="s">
        <v>22</v>
      </c>
      <c r="L221" s="82" t="s">
        <v>14</v>
      </c>
      <c r="M221" s="36" t="s">
        <v>15</v>
      </c>
      <c r="N221" s="33" t="s">
        <v>16</v>
      </c>
      <c r="O221" s="33" t="s">
        <v>12</v>
      </c>
      <c r="P221" s="34" t="s">
        <v>13</v>
      </c>
      <c r="U221" s="95"/>
      <c r="V221" s="95"/>
      <c r="W221" s="95"/>
      <c r="X221" s="95"/>
    </row>
    <row r="222" spans="1:24" ht="21" customHeight="1">
      <c r="A222" s="4"/>
      <c r="B222" s="58"/>
      <c r="C222" s="58"/>
      <c r="D222" s="74">
        <v>0.86319444444444438</v>
      </c>
      <c r="E222" s="16">
        <v>81.933000000000007</v>
      </c>
      <c r="F222" s="90">
        <v>0.01</v>
      </c>
      <c r="G222" s="42">
        <v>10000</v>
      </c>
      <c r="H222" s="30">
        <v>0.08</v>
      </c>
      <c r="I222" s="24">
        <f>E222+F222</f>
        <v>81.943000000000012</v>
      </c>
      <c r="J222" s="2">
        <f>I222-H222</f>
        <v>81.863000000000014</v>
      </c>
      <c r="K222" s="2">
        <f>I222+H224</f>
        <v>82.043000000000006</v>
      </c>
      <c r="L222" s="47">
        <v>1</v>
      </c>
      <c r="M222" s="47" t="s">
        <v>48</v>
      </c>
      <c r="N222" s="1">
        <f>IF(M222="○",H222*G222,IF(M222="×",-H222*G222,""))</f>
        <v>800</v>
      </c>
      <c r="O222" s="1">
        <f>IF(L222&lt;&gt;"",IF(M222="○",100,IF(M222="×",-100,"")),"")</f>
        <v>100</v>
      </c>
      <c r="P222" s="45" t="str">
        <f>IF(M222="○","勝",IF(M222="×","敗",""))</f>
        <v>勝</v>
      </c>
      <c r="U222" s="95">
        <f>IF(AND(V222="",W222="")=TRUE,0,IF(AND(V222="勝",W222="敗")=TRUE,1,IF(AND(W222="勝",V222="敗")=TRUE,1,IF(AND(V222="勝",W222="")=TRUE,2,IF(AND(W222="勝",V222="")=TRUE,2,IF(AND(V222="敗",W222="")=TRUE,3,IF(AND(W222="敗",V222="")=TRUE,3,0)))))))</f>
        <v>2</v>
      </c>
      <c r="V222" s="95" t="str">
        <f>IF(L222="","",P222)</f>
        <v>勝</v>
      </c>
      <c r="W222" s="95" t="str">
        <f>IF(L224="","",P224)</f>
        <v/>
      </c>
      <c r="X222" s="95"/>
    </row>
    <row r="223" spans="1:24" ht="21" customHeight="1">
      <c r="A223" s="5">
        <f>A219+1</f>
        <v>54</v>
      </c>
      <c r="B223" s="59">
        <v>40602</v>
      </c>
      <c r="C223" s="60" t="str">
        <f>IF(B223="","",TEXT(B223,"(aaa)"))</f>
        <v>(月)</v>
      </c>
      <c r="D223" s="89" t="s">
        <v>26</v>
      </c>
      <c r="E223" s="27" t="s">
        <v>32</v>
      </c>
      <c r="F223" s="89"/>
      <c r="G223" s="87" t="s">
        <v>28</v>
      </c>
      <c r="H223" s="37" t="s">
        <v>11</v>
      </c>
      <c r="I223" s="83" t="s">
        <v>20</v>
      </c>
      <c r="J223" s="84" t="s">
        <v>21</v>
      </c>
      <c r="K223" s="84" t="s">
        <v>22</v>
      </c>
      <c r="L223" s="85" t="s">
        <v>14</v>
      </c>
      <c r="M223" s="48"/>
      <c r="N223" s="1">
        <f>IF(N224="",N222,IF(N222="",N224,N222+N224))</f>
        <v>800</v>
      </c>
      <c r="O223" s="94">
        <f>IF(AND(O222="",O224="")=TRUE,"",V223/SUM(V223:X223)*100)</f>
        <v>61.111111111111114</v>
      </c>
      <c r="P223" s="45" t="str">
        <f>IF(AND(L222="",L224="")=TRUE,"",V223&amp;"勝"&amp;W223&amp;"敗"&amp;X223&amp;"引")</f>
        <v>33勝21敗0引</v>
      </c>
      <c r="U223" s="95"/>
      <c r="V223" s="95">
        <f>IF(U222=2,V219+1,IF(U222=0,0,V219))</f>
        <v>33</v>
      </c>
      <c r="W223" s="95">
        <f>IF(U222=3,W219+1,IF(U222=0,0,W219))</f>
        <v>21</v>
      </c>
      <c r="X223" s="95">
        <f>IF(U222=1,X219+1,X219)</f>
        <v>0</v>
      </c>
    </row>
    <row r="224" spans="1:24" ht="21" customHeight="1" thickBot="1">
      <c r="A224" s="6"/>
      <c r="B224" s="7"/>
      <c r="C224" s="7"/>
      <c r="D224" s="75">
        <v>0.69791666666666663</v>
      </c>
      <c r="E224" s="17">
        <v>81.649000000000001</v>
      </c>
      <c r="F224" s="91" t="s">
        <v>64</v>
      </c>
      <c r="G224" s="108">
        <v>10000</v>
      </c>
      <c r="H224" s="92">
        <v>0.1</v>
      </c>
      <c r="I224" s="56">
        <f>E224+F224</f>
        <v>81.638999999999996</v>
      </c>
      <c r="J224" s="57">
        <f>I224+H222</f>
        <v>81.718999999999994</v>
      </c>
      <c r="K224" s="57">
        <f>I224-H224</f>
        <v>81.539000000000001</v>
      </c>
      <c r="L224" s="53"/>
      <c r="M224" s="53"/>
      <c r="N224" s="8" t="str">
        <f>IF(M224="○",H224*G224,IF(M224="×",-H224*G224,""))</f>
        <v/>
      </c>
      <c r="O224" s="8" t="str">
        <f>IF(L224&lt;&gt;"",IF(M224="○",100,IF(M224="×",-100,"")),"")</f>
        <v/>
      </c>
      <c r="P224" s="54" t="str">
        <f>IF(M224="○","勝",IF(M224="×","敗",""))</f>
        <v/>
      </c>
      <c r="U224" s="95"/>
      <c r="V224" s="95"/>
      <c r="W224" s="95"/>
      <c r="X224" s="95"/>
    </row>
    <row r="225" spans="1:24" ht="21" customHeight="1">
      <c r="A225" s="26" t="s">
        <v>0</v>
      </c>
      <c r="B225" s="38" t="s">
        <v>33</v>
      </c>
      <c r="C225" s="38" t="s">
        <v>34</v>
      </c>
      <c r="D225" s="88" t="s">
        <v>26</v>
      </c>
      <c r="E225" s="25" t="s">
        <v>31</v>
      </c>
      <c r="F225" s="88" t="s">
        <v>27</v>
      </c>
      <c r="G225" s="86" t="s">
        <v>28</v>
      </c>
      <c r="H225" s="18" t="s">
        <v>10</v>
      </c>
      <c r="I225" s="41" t="s">
        <v>19</v>
      </c>
      <c r="J225" s="40" t="s">
        <v>21</v>
      </c>
      <c r="K225" s="40" t="s">
        <v>22</v>
      </c>
      <c r="L225" s="82" t="s">
        <v>14</v>
      </c>
      <c r="M225" s="36" t="s">
        <v>15</v>
      </c>
      <c r="N225" s="33" t="s">
        <v>16</v>
      </c>
      <c r="O225" s="33" t="s">
        <v>12</v>
      </c>
      <c r="P225" s="34" t="s">
        <v>13</v>
      </c>
      <c r="U225" s="95"/>
      <c r="V225" s="95"/>
      <c r="W225" s="95"/>
      <c r="X225" s="95"/>
    </row>
    <row r="226" spans="1:24" ht="21" customHeight="1">
      <c r="A226" s="4"/>
      <c r="B226" s="58"/>
      <c r="C226" s="58"/>
      <c r="D226" s="74">
        <v>0.70208333333333339</v>
      </c>
      <c r="E226" s="16">
        <v>82.114999999999995</v>
      </c>
      <c r="F226" s="90">
        <v>0.01</v>
      </c>
      <c r="G226" s="42">
        <v>10000</v>
      </c>
      <c r="H226" s="30">
        <v>0.08</v>
      </c>
      <c r="I226" s="24">
        <f>E226+F226</f>
        <v>82.125</v>
      </c>
      <c r="J226" s="2">
        <f>I226-H226</f>
        <v>82.045000000000002</v>
      </c>
      <c r="K226" s="2">
        <f>I226+H228</f>
        <v>82.224999999999994</v>
      </c>
      <c r="L226" s="47"/>
      <c r="M226" s="47"/>
      <c r="N226" s="1" t="str">
        <f>IF(M226="○",H226*G226,IF(M226="×",-H226*G226,""))</f>
        <v/>
      </c>
      <c r="O226" s="1" t="str">
        <f>IF(L226&lt;&gt;"",IF(M226="○",100,IF(M226="×",-100,"")),"")</f>
        <v/>
      </c>
      <c r="P226" s="45" t="str">
        <f>IF(M226="○","勝",IF(M226="×","敗",""))</f>
        <v/>
      </c>
      <c r="U226" s="95">
        <f>IF(AND(V226="",W226="")=TRUE,0,IF(AND(V226="勝",W226="敗")=TRUE,1,IF(AND(W226="勝",V226="敗")=TRUE,1,IF(AND(V226="勝",W226="")=TRUE,2,IF(AND(W226="勝",V226="")=TRUE,2,IF(AND(V226="敗",W226="")=TRUE,3,IF(AND(W226="敗",V226="")=TRUE,3,0)))))))</f>
        <v>3</v>
      </c>
      <c r="V226" s="95" t="str">
        <f>IF(L226="","",P226)</f>
        <v/>
      </c>
      <c r="W226" s="95" t="str">
        <f>IF(L228="","",P228)</f>
        <v>敗</v>
      </c>
      <c r="X226" s="95"/>
    </row>
    <row r="227" spans="1:24" ht="21" customHeight="1">
      <c r="A227" s="5">
        <f>A223+1</f>
        <v>55</v>
      </c>
      <c r="B227" s="59">
        <v>40604</v>
      </c>
      <c r="C227" s="60" t="str">
        <f>IF(B227="","",TEXT(B227,"(aaa)"))</f>
        <v>(水)</v>
      </c>
      <c r="D227" s="89" t="s">
        <v>26</v>
      </c>
      <c r="E227" s="27" t="s">
        <v>32</v>
      </c>
      <c r="F227" s="89"/>
      <c r="G227" s="87" t="s">
        <v>28</v>
      </c>
      <c r="H227" s="37" t="s">
        <v>11</v>
      </c>
      <c r="I227" s="83" t="s">
        <v>20</v>
      </c>
      <c r="J227" s="84" t="s">
        <v>21</v>
      </c>
      <c r="K227" s="84" t="s">
        <v>22</v>
      </c>
      <c r="L227" s="85" t="s">
        <v>14</v>
      </c>
      <c r="M227" s="48"/>
      <c r="N227" s="1">
        <f>IF(N228="",N226,IF(N226="",N228,N226+N228))</f>
        <v>-1020</v>
      </c>
      <c r="O227" s="94">
        <f>IF(AND(O226="",O228="")=TRUE,"",V227/SUM(V227:X227)*100)</f>
        <v>60</v>
      </c>
      <c r="P227" s="45" t="str">
        <f>IF(AND(L226="",L228="")=TRUE,"",V227&amp;"勝"&amp;W227&amp;"敗"&amp;X227&amp;"引")</f>
        <v>33勝22敗0引</v>
      </c>
      <c r="Q227" s="216"/>
      <c r="R227" s="217"/>
      <c r="S227" s="217"/>
      <c r="T227" s="218"/>
      <c r="U227" s="95"/>
      <c r="V227" s="95">
        <f>IF(U226=2,V223+1,IF(U226=0,0,V223))</f>
        <v>33</v>
      </c>
      <c r="W227" s="95">
        <f>IF(U226=3,W223+1,IF(U226=0,0,W223))</f>
        <v>22</v>
      </c>
      <c r="X227" s="95">
        <f>IF(U226=1,X223+1,X223)</f>
        <v>0</v>
      </c>
    </row>
    <row r="228" spans="1:24" ht="21" customHeight="1" thickBot="1">
      <c r="A228" s="6"/>
      <c r="B228" s="7"/>
      <c r="C228" s="7"/>
      <c r="D228" s="75">
        <v>0.65416666666666667</v>
      </c>
      <c r="E228" s="17">
        <v>81.88</v>
      </c>
      <c r="F228" s="91" t="s">
        <v>70</v>
      </c>
      <c r="G228" s="108">
        <v>10000</v>
      </c>
      <c r="H228" s="92">
        <v>0.1</v>
      </c>
      <c r="I228" s="56">
        <f>E228+F228</f>
        <v>81.86999999999999</v>
      </c>
      <c r="J228" s="57">
        <f>I228+H226</f>
        <v>81.949999999999989</v>
      </c>
      <c r="K228" s="57">
        <f>I228-H228</f>
        <v>81.77</v>
      </c>
      <c r="L228" s="53">
        <v>1</v>
      </c>
      <c r="M228" s="53" t="s">
        <v>47</v>
      </c>
      <c r="N228" s="8">
        <v>-1020</v>
      </c>
      <c r="O228" s="8">
        <f>IF(L228&lt;&gt;"",IF(M228="○",100,IF(M228="×",-100,"")),"")</f>
        <v>-100</v>
      </c>
      <c r="P228" s="54" t="str">
        <f>IF(M228="○","勝",IF(M228="×","敗",""))</f>
        <v>敗</v>
      </c>
      <c r="Q228" s="137"/>
      <c r="R228" s="142"/>
      <c r="S228" s="142"/>
      <c r="T228" s="139"/>
      <c r="U228" s="95"/>
      <c r="V228" s="95"/>
      <c r="W228" s="95"/>
      <c r="X228" s="95"/>
    </row>
    <row r="229" spans="1:24" ht="21" customHeight="1">
      <c r="A229" s="26" t="s">
        <v>0</v>
      </c>
      <c r="B229" s="38" t="s">
        <v>33</v>
      </c>
      <c r="C229" s="38" t="s">
        <v>34</v>
      </c>
      <c r="D229" s="88" t="s">
        <v>26</v>
      </c>
      <c r="E229" s="25" t="s">
        <v>31</v>
      </c>
      <c r="F229" s="88" t="s">
        <v>27</v>
      </c>
      <c r="G229" s="86" t="s">
        <v>28</v>
      </c>
      <c r="H229" s="18" t="s">
        <v>10</v>
      </c>
      <c r="I229" s="41" t="s">
        <v>19</v>
      </c>
      <c r="J229" s="40" t="s">
        <v>21</v>
      </c>
      <c r="K229" s="40" t="s">
        <v>22</v>
      </c>
      <c r="L229" s="82" t="s">
        <v>14</v>
      </c>
      <c r="M229" s="36" t="s">
        <v>15</v>
      </c>
      <c r="N229" s="33" t="s">
        <v>16</v>
      </c>
      <c r="O229" s="33" t="s">
        <v>12</v>
      </c>
      <c r="P229" s="34" t="s">
        <v>13</v>
      </c>
      <c r="Q229" s="137"/>
      <c r="R229" s="138"/>
      <c r="S229" s="138"/>
      <c r="T229" s="139"/>
      <c r="U229" s="95"/>
      <c r="V229" s="95"/>
      <c r="W229" s="95"/>
      <c r="X229" s="95"/>
    </row>
    <row r="230" spans="1:24" ht="21" customHeight="1">
      <c r="A230" s="4"/>
      <c r="B230" s="58"/>
      <c r="C230" s="58"/>
      <c r="D230" s="74">
        <v>0.6333333333333333</v>
      </c>
      <c r="E230" s="16">
        <v>82.932000000000002</v>
      </c>
      <c r="F230" s="90">
        <v>0.01</v>
      </c>
      <c r="G230" s="42">
        <v>10000</v>
      </c>
      <c r="H230" s="30">
        <v>0.08</v>
      </c>
      <c r="I230" s="24">
        <f>E230+F230</f>
        <v>82.942000000000007</v>
      </c>
      <c r="J230" s="2">
        <f>I230-H230</f>
        <v>82.862000000000009</v>
      </c>
      <c r="K230" s="2">
        <f>I230+H232</f>
        <v>83.042000000000002</v>
      </c>
      <c r="L230" s="47"/>
      <c r="M230" s="47"/>
      <c r="N230" s="1" t="str">
        <f>IF(M230="○",H230*G230,IF(M230="×",-H230*G230,""))</f>
        <v/>
      </c>
      <c r="O230" s="1" t="str">
        <f>IF(L230&lt;&gt;"",IF(M230="○",100,IF(M230="×",-100,"")),"")</f>
        <v/>
      </c>
      <c r="P230" s="45" t="str">
        <f>IF(M230="○","勝",IF(M230="×","敗",""))</f>
        <v/>
      </c>
      <c r="Q230" s="143" t="s">
        <v>83</v>
      </c>
      <c r="R230" s="136"/>
      <c r="U230" s="95">
        <f>IF(AND(V230="",W230="")=TRUE,0,IF(AND(V230="勝",W230="敗")=TRUE,1,IF(AND(W230="勝",V230="敗")=TRUE,1,IF(AND(V230="勝",W230="")=TRUE,2,IF(AND(W230="勝",V230="")=TRUE,2,IF(AND(V230="敗",W230="")=TRUE,3,IF(AND(W230="敗",V230="")=TRUE,3,0)))))))</f>
        <v>2</v>
      </c>
      <c r="V230" s="95" t="str">
        <f>IF(L230="","",P230)</f>
        <v/>
      </c>
      <c r="W230" s="95" t="str">
        <f>IF(L232="","",P232)</f>
        <v>勝</v>
      </c>
      <c r="X230" s="95"/>
    </row>
    <row r="231" spans="1:24" ht="21" customHeight="1">
      <c r="A231" s="5">
        <f>A227+1</f>
        <v>56</v>
      </c>
      <c r="B231" s="59">
        <v>40611</v>
      </c>
      <c r="C231" s="60" t="str">
        <f>IF(B231="","",TEXT(B231,"(aaa)"))</f>
        <v>(水)</v>
      </c>
      <c r="D231" s="89" t="s">
        <v>26</v>
      </c>
      <c r="E231" s="27" t="s">
        <v>32</v>
      </c>
      <c r="F231" s="89"/>
      <c r="G231" s="87" t="s">
        <v>28</v>
      </c>
      <c r="H231" s="37" t="s">
        <v>11</v>
      </c>
      <c r="I231" s="83" t="s">
        <v>20</v>
      </c>
      <c r="J231" s="84" t="s">
        <v>21</v>
      </c>
      <c r="K231" s="84" t="s">
        <v>22</v>
      </c>
      <c r="L231" s="85" t="s">
        <v>14</v>
      </c>
      <c r="M231" s="48"/>
      <c r="N231" s="1">
        <f>IF(N232="",N230,IF(N230="",N232,N230+N232))</f>
        <v>800</v>
      </c>
      <c r="O231" s="94">
        <f>IF(AND(O230="",O232="")=TRUE,"",V231/SUM(V231:X231)*100)</f>
        <v>60.714285714285708</v>
      </c>
      <c r="P231" s="45" t="str">
        <f>IF(AND(L230="",L232="")=TRUE,"",V231&amp;"勝"&amp;W231&amp;"敗"&amp;X231&amp;"引")</f>
        <v>34勝22敗0引</v>
      </c>
      <c r="U231" s="95"/>
      <c r="V231" s="95">
        <f>IF(U230=2,V227+1,IF(U230=0,0,V227))</f>
        <v>34</v>
      </c>
      <c r="W231" s="95">
        <f>IF(U230=3,W227+1,IF(U230=0,0,W227))</f>
        <v>22</v>
      </c>
      <c r="X231" s="95">
        <f>IF(U230=1,X227+1,X227)</f>
        <v>0</v>
      </c>
    </row>
    <row r="232" spans="1:24" ht="21" customHeight="1" thickBot="1">
      <c r="A232" s="6"/>
      <c r="B232" s="7"/>
      <c r="C232" s="7"/>
      <c r="D232" s="75">
        <v>0.8666666666666667</v>
      </c>
      <c r="E232" s="17">
        <v>82.656000000000006</v>
      </c>
      <c r="F232" s="91" t="s">
        <v>64</v>
      </c>
      <c r="G232" s="108">
        <v>10000</v>
      </c>
      <c r="H232" s="92">
        <v>0.1</v>
      </c>
      <c r="I232" s="56">
        <f>E232+F232</f>
        <v>82.646000000000001</v>
      </c>
      <c r="J232" s="57">
        <f>I232+H230</f>
        <v>82.725999999999999</v>
      </c>
      <c r="K232" s="57">
        <f>I232-H232</f>
        <v>82.546000000000006</v>
      </c>
      <c r="L232" s="53">
        <v>1</v>
      </c>
      <c r="M232" s="53" t="s">
        <v>45</v>
      </c>
      <c r="N232" s="8">
        <v>800</v>
      </c>
      <c r="O232" s="8">
        <f>IF(L232&lt;&gt;"",IF(M232="○",100,IF(M232="×",-100,"")),"")</f>
        <v>100</v>
      </c>
      <c r="P232" s="54" t="str">
        <f>IF(M232="○","勝",IF(M232="×","敗",""))</f>
        <v>勝</v>
      </c>
      <c r="U232" s="95"/>
      <c r="V232" s="95"/>
      <c r="W232" s="95"/>
      <c r="X232" s="95"/>
    </row>
    <row r="233" spans="1:24" ht="21" customHeight="1">
      <c r="A233" s="26" t="s">
        <v>0</v>
      </c>
      <c r="B233" s="38" t="s">
        <v>33</v>
      </c>
      <c r="C233" s="38" t="s">
        <v>34</v>
      </c>
      <c r="D233" s="88" t="s">
        <v>26</v>
      </c>
      <c r="E233" s="25" t="s">
        <v>31</v>
      </c>
      <c r="F233" s="88" t="s">
        <v>27</v>
      </c>
      <c r="G233" s="86" t="s">
        <v>28</v>
      </c>
      <c r="H233" s="18" t="s">
        <v>10</v>
      </c>
      <c r="I233" s="41" t="s">
        <v>19</v>
      </c>
      <c r="J233" s="40" t="s">
        <v>21</v>
      </c>
      <c r="K233" s="40" t="s">
        <v>22</v>
      </c>
      <c r="L233" s="82" t="s">
        <v>14</v>
      </c>
      <c r="M233" s="36" t="s">
        <v>15</v>
      </c>
      <c r="N233" s="33" t="s">
        <v>16</v>
      </c>
      <c r="O233" s="33" t="s">
        <v>12</v>
      </c>
      <c r="P233" s="34" t="s">
        <v>13</v>
      </c>
      <c r="Q233" s="137"/>
      <c r="R233" s="138"/>
      <c r="S233" s="138"/>
      <c r="T233" s="139"/>
      <c r="U233" s="95"/>
      <c r="V233" s="95"/>
      <c r="W233" s="95"/>
      <c r="X233" s="95"/>
    </row>
    <row r="234" spans="1:24" ht="21" customHeight="1">
      <c r="A234" s="4"/>
      <c r="B234" s="58"/>
      <c r="C234" s="58"/>
      <c r="D234" s="74">
        <v>0.63958333333333328</v>
      </c>
      <c r="E234" s="16">
        <v>83.317999999999998</v>
      </c>
      <c r="F234" s="90">
        <v>0.01</v>
      </c>
      <c r="G234" s="42">
        <v>10000</v>
      </c>
      <c r="H234" s="30">
        <v>0.08</v>
      </c>
      <c r="I234" s="24">
        <f>E234+F234</f>
        <v>83.328000000000003</v>
      </c>
      <c r="J234" s="2">
        <f>I234-H234</f>
        <v>83.248000000000005</v>
      </c>
      <c r="K234" s="2">
        <f>I234+H236</f>
        <v>83.427999999999997</v>
      </c>
      <c r="L234" s="47"/>
      <c r="M234" s="47"/>
      <c r="N234" s="1" t="str">
        <f>IF(M234="○",H234*G234,IF(M234="×",-H234*G234,""))</f>
        <v/>
      </c>
      <c r="O234" s="1" t="str">
        <f>IF(L234&lt;&gt;"",IF(M234="○",100,IF(M234="×",-100,"")),"")</f>
        <v/>
      </c>
      <c r="P234" s="45" t="str">
        <f>IF(M234="○","勝",IF(M234="×","敗",""))</f>
        <v/>
      </c>
      <c r="Q234" s="136"/>
      <c r="R234" s="136"/>
      <c r="U234" s="95">
        <f>IF(AND(V234="",W234="")=TRUE,0,IF(AND(V234="勝",W234="敗")=TRUE,1,IF(AND(W234="勝",V234="敗")=TRUE,1,IF(AND(V234="勝",W234="")=TRUE,2,IF(AND(W234="勝",V234="")=TRUE,2,IF(AND(V234="敗",W234="")=TRUE,3,IF(AND(W234="敗",V234="")=TRUE,3,0)))))))</f>
        <v>3</v>
      </c>
      <c r="V234" s="95" t="str">
        <f>IF(L234="","",P234)</f>
        <v/>
      </c>
      <c r="W234" s="95" t="str">
        <f>IF(L236="","",P236)</f>
        <v>敗</v>
      </c>
      <c r="X234" s="95"/>
    </row>
    <row r="235" spans="1:24" ht="21" customHeight="1">
      <c r="A235" s="5">
        <f>A231+1</f>
        <v>57</v>
      </c>
      <c r="B235" s="59">
        <v>40613</v>
      </c>
      <c r="C235" s="60" t="str">
        <f>IF(B235="","",TEXT(B235,"(aaa)"))</f>
        <v>(金)</v>
      </c>
      <c r="D235" s="89" t="s">
        <v>26</v>
      </c>
      <c r="E235" s="27" t="s">
        <v>32</v>
      </c>
      <c r="F235" s="89"/>
      <c r="G235" s="87" t="s">
        <v>28</v>
      </c>
      <c r="H235" s="37" t="s">
        <v>11</v>
      </c>
      <c r="I235" s="83" t="s">
        <v>20</v>
      </c>
      <c r="J235" s="84" t="s">
        <v>21</v>
      </c>
      <c r="K235" s="84" t="s">
        <v>22</v>
      </c>
      <c r="L235" s="85" t="s">
        <v>14</v>
      </c>
      <c r="M235" s="48"/>
      <c r="N235" s="1">
        <v>-1010</v>
      </c>
      <c r="O235" s="94">
        <f>IF(AND(O234="",O236="")=TRUE,"",V235/SUM(V235:X235)*100)</f>
        <v>59.649122807017541</v>
      </c>
      <c r="P235" s="45" t="str">
        <f>IF(AND(L234="",L236="")=TRUE,"",V235&amp;"勝"&amp;W235&amp;"敗"&amp;X235&amp;"引")</f>
        <v>34勝23敗0引</v>
      </c>
      <c r="U235" s="95"/>
      <c r="V235" s="95">
        <f>IF(U234=2,V231+1,IF(U234=0,0,V231))</f>
        <v>34</v>
      </c>
      <c r="W235" s="95">
        <f>IF(U234=3,W231+1,IF(U234=0,0,W231))</f>
        <v>23</v>
      </c>
      <c r="X235" s="95">
        <f>IF(U234=1,X231+1,X231)</f>
        <v>0</v>
      </c>
    </row>
    <row r="236" spans="1:24" ht="21" customHeight="1" thickBot="1">
      <c r="A236" s="6"/>
      <c r="B236" s="7"/>
      <c r="C236" s="7"/>
      <c r="D236" s="75">
        <v>0.84583333333333333</v>
      </c>
      <c r="E236" s="17">
        <v>82.013999999999996</v>
      </c>
      <c r="F236" s="91">
        <v>-0.01</v>
      </c>
      <c r="G236" s="108">
        <v>10000</v>
      </c>
      <c r="H236" s="92">
        <v>0.1</v>
      </c>
      <c r="I236" s="56">
        <f>E236+F236</f>
        <v>82.003999999999991</v>
      </c>
      <c r="J236" s="57">
        <f>I236+H234</f>
        <v>82.083999999999989</v>
      </c>
      <c r="K236" s="57">
        <f>I236-H236</f>
        <v>81.903999999999996</v>
      </c>
      <c r="L236" s="53">
        <v>1</v>
      </c>
      <c r="M236" s="53" t="s">
        <v>47</v>
      </c>
      <c r="N236" s="8">
        <v>-1010</v>
      </c>
      <c r="O236" s="8">
        <f>IF(L236&lt;&gt;"",IF(M236="○",100,IF(M236="×",-100,"")),"")</f>
        <v>-100</v>
      </c>
      <c r="P236" s="54" t="str">
        <f>IF(M236="○","勝",IF(M236="×","敗",""))</f>
        <v>敗</v>
      </c>
      <c r="U236" s="95"/>
      <c r="V236" s="95"/>
      <c r="W236" s="95"/>
      <c r="X236" s="95"/>
    </row>
    <row r="237" spans="1:24" ht="20.100000000000001" customHeight="1">
      <c r="A237" s="26" t="s">
        <v>0</v>
      </c>
      <c r="B237" s="38" t="s">
        <v>33</v>
      </c>
      <c r="C237" s="38" t="s">
        <v>34</v>
      </c>
      <c r="D237" s="88" t="s">
        <v>26</v>
      </c>
      <c r="E237" s="25" t="s">
        <v>31</v>
      </c>
      <c r="F237" s="88" t="s">
        <v>27</v>
      </c>
      <c r="G237" s="86" t="s">
        <v>28</v>
      </c>
      <c r="H237" s="18" t="s">
        <v>10</v>
      </c>
      <c r="I237" s="41" t="s">
        <v>19</v>
      </c>
      <c r="J237" s="40" t="s">
        <v>21</v>
      </c>
      <c r="K237" s="40" t="s">
        <v>22</v>
      </c>
      <c r="L237" s="82" t="s">
        <v>14</v>
      </c>
      <c r="M237" s="36" t="s">
        <v>15</v>
      </c>
      <c r="N237" s="33" t="s">
        <v>16</v>
      </c>
      <c r="O237" s="33" t="s">
        <v>12</v>
      </c>
      <c r="P237" s="34" t="s">
        <v>13</v>
      </c>
      <c r="Q237" s="137"/>
      <c r="R237" s="138"/>
      <c r="S237" s="138"/>
      <c r="T237" s="139"/>
      <c r="U237" s="95"/>
      <c r="V237" s="95"/>
      <c r="W237" s="95"/>
      <c r="X237" s="95"/>
    </row>
    <row r="238" spans="1:24" ht="20.100000000000001" customHeight="1">
      <c r="A238" s="4"/>
      <c r="B238" s="58"/>
      <c r="C238" s="58"/>
      <c r="D238" s="74">
        <v>0.61875000000000002</v>
      </c>
      <c r="E238" s="16">
        <v>82.227999999999994</v>
      </c>
      <c r="F238" s="90">
        <v>0.01</v>
      </c>
      <c r="G238" s="42">
        <v>10000</v>
      </c>
      <c r="H238" s="30">
        <v>0.08</v>
      </c>
      <c r="I238" s="24">
        <f>E238+F238</f>
        <v>82.238</v>
      </c>
      <c r="J238" s="2">
        <f>I238-H238</f>
        <v>82.158000000000001</v>
      </c>
      <c r="K238" s="2">
        <f>I238+H240</f>
        <v>82.337999999999994</v>
      </c>
      <c r="L238" s="47"/>
      <c r="M238" s="47"/>
      <c r="N238" s="1" t="str">
        <f>IF(M238="○",H238*G238,IF(M238="×",-H238*G238,""))</f>
        <v/>
      </c>
      <c r="O238" s="1" t="str">
        <f>IF(L238&lt;&gt;"",IF(M238="○",100,IF(M238="×",-100,"")),"")</f>
        <v/>
      </c>
      <c r="P238" s="45" t="str">
        <f>IF(M238="○","勝",IF(M238="×","敗",""))</f>
        <v/>
      </c>
      <c r="Q238" s="136"/>
      <c r="R238" s="136"/>
      <c r="U238" s="95">
        <f>IF(AND(V238="",W238="")=TRUE,0,IF(AND(V238="勝",W238="敗")=TRUE,1,IF(AND(W238="勝",V238="敗")=TRUE,1,IF(AND(V238="勝",W238="")=TRUE,2,IF(AND(W238="勝",V238="")=TRUE,2,IF(AND(V238="敗",W238="")=TRUE,3,IF(AND(W238="敗",V238="")=TRUE,3,0)))))))</f>
        <v>2</v>
      </c>
      <c r="V238" s="95" t="str">
        <f>IF(L238="","",P238)</f>
        <v/>
      </c>
      <c r="W238" s="95" t="str">
        <f>IF(L240="","",P240)</f>
        <v>勝</v>
      </c>
      <c r="X238" s="95"/>
    </row>
    <row r="239" spans="1:24" ht="20.100000000000001" customHeight="1">
      <c r="A239" s="5">
        <f>A235+1</f>
        <v>58</v>
      </c>
      <c r="B239" s="59">
        <v>40616</v>
      </c>
      <c r="C239" s="60" t="str">
        <f>IF(B239="","",TEXT(B239,"(aaa)"))</f>
        <v>(月)</v>
      </c>
      <c r="D239" s="89" t="s">
        <v>26</v>
      </c>
      <c r="E239" s="27" t="s">
        <v>32</v>
      </c>
      <c r="F239" s="89"/>
      <c r="G239" s="87" t="s">
        <v>28</v>
      </c>
      <c r="H239" s="37" t="s">
        <v>11</v>
      </c>
      <c r="I239" s="83" t="s">
        <v>20</v>
      </c>
      <c r="J239" s="84" t="s">
        <v>21</v>
      </c>
      <c r="K239" s="84" t="s">
        <v>22</v>
      </c>
      <c r="L239" s="85" t="s">
        <v>14</v>
      </c>
      <c r="M239" s="48"/>
      <c r="N239" s="1">
        <v>800</v>
      </c>
      <c r="O239" s="94">
        <f>IF(AND(O238="",O240="")=TRUE,"",V239/SUM(V239:X239)*100)</f>
        <v>60.344827586206897</v>
      </c>
      <c r="P239" s="45" t="str">
        <f>IF(AND(L238="",L240="")=TRUE,"",V239&amp;"勝"&amp;W239&amp;"敗"&amp;X239&amp;"引")</f>
        <v>35勝23敗0引</v>
      </c>
      <c r="U239" s="95"/>
      <c r="V239" s="95">
        <f>IF(U238=2,V235+1,IF(U238=0,0,V235))</f>
        <v>35</v>
      </c>
      <c r="W239" s="95">
        <f>IF(U238=3,W235+1,IF(U238=0,0,W235))</f>
        <v>23</v>
      </c>
      <c r="X239" s="95">
        <f>IF(U238=1,X235+1,X235)</f>
        <v>0</v>
      </c>
    </row>
    <row r="240" spans="1:24" ht="20.100000000000001" customHeight="1" thickBot="1">
      <c r="A240" s="6"/>
      <c r="B240" s="7"/>
      <c r="C240" s="7"/>
      <c r="D240" s="75">
        <v>0.73749999999999993</v>
      </c>
      <c r="E240" s="17">
        <v>81.784999999999997</v>
      </c>
      <c r="F240" s="91">
        <v>-0.01</v>
      </c>
      <c r="G240" s="108">
        <v>10000</v>
      </c>
      <c r="H240" s="92">
        <v>0.1</v>
      </c>
      <c r="I240" s="56">
        <f>E240+F240</f>
        <v>81.774999999999991</v>
      </c>
      <c r="J240" s="57">
        <f>I240+H238</f>
        <v>81.85499999999999</v>
      </c>
      <c r="K240" s="57">
        <f>I240-H240</f>
        <v>81.674999999999997</v>
      </c>
      <c r="L240" s="53">
        <v>1</v>
      </c>
      <c r="M240" s="53" t="s">
        <v>45</v>
      </c>
      <c r="N240" s="8">
        <v>800</v>
      </c>
      <c r="O240" s="8">
        <f>IF(L240&lt;&gt;"",IF(M240="○",100,IF(M240="×",-100,"")),"")</f>
        <v>100</v>
      </c>
      <c r="P240" s="54" t="str">
        <f>IF(M240="○","勝",IF(M240="×","敗",""))</f>
        <v>勝</v>
      </c>
      <c r="U240" s="95"/>
      <c r="V240" s="95"/>
      <c r="W240" s="95"/>
      <c r="X240" s="95"/>
    </row>
    <row r="241" spans="1:24" ht="21" customHeight="1">
      <c r="A241" s="26" t="s">
        <v>0</v>
      </c>
      <c r="B241" s="38" t="s">
        <v>33</v>
      </c>
      <c r="C241" s="38" t="s">
        <v>34</v>
      </c>
      <c r="D241" s="88" t="s">
        <v>26</v>
      </c>
      <c r="E241" s="25" t="s">
        <v>31</v>
      </c>
      <c r="F241" s="88" t="s">
        <v>27</v>
      </c>
      <c r="G241" s="86" t="s">
        <v>28</v>
      </c>
      <c r="H241" s="18" t="s">
        <v>10</v>
      </c>
      <c r="I241" s="41" t="s">
        <v>19</v>
      </c>
      <c r="J241" s="40" t="s">
        <v>21</v>
      </c>
      <c r="K241" s="40" t="s">
        <v>22</v>
      </c>
      <c r="L241" s="82" t="s">
        <v>14</v>
      </c>
      <c r="M241" s="36" t="s">
        <v>15</v>
      </c>
      <c r="N241" s="33" t="s">
        <v>16</v>
      </c>
      <c r="O241" s="33" t="s">
        <v>12</v>
      </c>
      <c r="P241" s="34" t="s">
        <v>13</v>
      </c>
      <c r="Q241" s="137"/>
      <c r="R241" s="138"/>
      <c r="S241" s="138"/>
      <c r="T241" s="139"/>
      <c r="U241" s="95"/>
      <c r="V241" s="95"/>
      <c r="W241" s="95"/>
      <c r="X241" s="95"/>
    </row>
    <row r="242" spans="1:24" ht="21" customHeight="1">
      <c r="A242" s="4"/>
      <c r="B242" s="58"/>
      <c r="C242" s="58"/>
      <c r="D242" s="74">
        <v>0.71458333333333324</v>
      </c>
      <c r="E242" s="16">
        <v>80.98</v>
      </c>
      <c r="F242" s="90">
        <v>0.01</v>
      </c>
      <c r="G242" s="42">
        <v>10000</v>
      </c>
      <c r="H242" s="30">
        <v>0.08</v>
      </c>
      <c r="I242" s="24">
        <f>E242+F242</f>
        <v>80.990000000000009</v>
      </c>
      <c r="J242" s="2">
        <f>I242-H242</f>
        <v>80.910000000000011</v>
      </c>
      <c r="K242" s="2">
        <f>I242+H244</f>
        <v>81.09</v>
      </c>
      <c r="L242" s="47"/>
      <c r="M242" s="47"/>
      <c r="N242" s="1" t="str">
        <f>IF(M242="○",H242*G242,IF(M242="×",-H242*G242,""))</f>
        <v/>
      </c>
      <c r="O242" s="1" t="str">
        <f>IF(L242&lt;&gt;"",IF(M242="○",100,IF(M242="×",-100,"")),"")</f>
        <v/>
      </c>
      <c r="P242" s="45" t="str">
        <f>IF(M242="○","勝",IF(M242="×","敗",""))</f>
        <v/>
      </c>
      <c r="Q242" s="136"/>
      <c r="R242" s="136"/>
      <c r="U242" s="95">
        <f>IF(AND(V242="",W242="")=TRUE,0,IF(AND(V242="勝",W242="敗")=TRUE,1,IF(AND(W242="勝",V242="敗")=TRUE,1,IF(AND(V242="勝",W242="")=TRUE,2,IF(AND(W242="勝",V242="")=TRUE,2,IF(AND(V242="敗",W242="")=TRUE,3,IF(AND(W242="敗",V242="")=TRUE,3,0)))))))</f>
        <v>3</v>
      </c>
      <c r="V242" s="95" t="str">
        <f>IF(L242="","",P242)</f>
        <v/>
      </c>
      <c r="W242" s="95" t="str">
        <f>IF(L244="","",P244)</f>
        <v>敗</v>
      </c>
      <c r="X242" s="95"/>
    </row>
    <row r="243" spans="1:24" ht="21" customHeight="1">
      <c r="A243" s="5">
        <f>A239+1</f>
        <v>59</v>
      </c>
      <c r="B243" s="59">
        <v>40618</v>
      </c>
      <c r="C243" s="60" t="str">
        <f>IF(B243="","",TEXT(B243,"(aaa)"))</f>
        <v>(水)</v>
      </c>
      <c r="D243" s="89" t="s">
        <v>26</v>
      </c>
      <c r="E243" s="27" t="s">
        <v>32</v>
      </c>
      <c r="F243" s="89"/>
      <c r="G243" s="87" t="s">
        <v>28</v>
      </c>
      <c r="H243" s="37" t="s">
        <v>11</v>
      </c>
      <c r="I243" s="83" t="s">
        <v>20</v>
      </c>
      <c r="J243" s="84" t="s">
        <v>21</v>
      </c>
      <c r="K243" s="84" t="s">
        <v>22</v>
      </c>
      <c r="L243" s="85" t="s">
        <v>14</v>
      </c>
      <c r="M243" s="48"/>
      <c r="N243" s="1">
        <v>-1100</v>
      </c>
      <c r="O243" s="94">
        <f>IF(AND(O242="",O244="")=TRUE,"",V243/SUM(V243:X243)*100)</f>
        <v>59.322033898305079</v>
      </c>
      <c r="P243" s="45" t="str">
        <f>IF(AND(L242="",L244="")=TRUE,"",V243&amp;"勝"&amp;W243&amp;"敗"&amp;X243&amp;"引")</f>
        <v>35勝24敗0引</v>
      </c>
      <c r="Q243" s="164" t="s">
        <v>109</v>
      </c>
      <c r="U243" s="95"/>
      <c r="V243" s="95">
        <f>IF(U242=2,V239+1,IF(U242=0,0,V239))</f>
        <v>35</v>
      </c>
      <c r="W243" s="95">
        <f>IF(U242=3,W239+1,IF(U242=0,0,W239))</f>
        <v>24</v>
      </c>
      <c r="X243" s="95">
        <f>IF(U242=1,X239+1,X239)</f>
        <v>0</v>
      </c>
    </row>
    <row r="244" spans="1:24" ht="21" customHeight="1" thickBot="1">
      <c r="A244" s="6"/>
      <c r="B244" s="7"/>
      <c r="C244" s="7"/>
      <c r="D244" s="75">
        <v>0.82500000000000007</v>
      </c>
      <c r="E244" s="17">
        <v>80.625</v>
      </c>
      <c r="F244" s="91">
        <v>-0.01</v>
      </c>
      <c r="G244" s="108">
        <v>10000</v>
      </c>
      <c r="H244" s="92">
        <v>0.1</v>
      </c>
      <c r="I244" s="56">
        <f>E244+F244</f>
        <v>80.614999999999995</v>
      </c>
      <c r="J244" s="57">
        <f>I244+H242</f>
        <v>80.694999999999993</v>
      </c>
      <c r="K244" s="57">
        <f>I244-H244</f>
        <v>80.515000000000001</v>
      </c>
      <c r="L244" s="53">
        <v>1</v>
      </c>
      <c r="M244" s="53" t="s">
        <v>47</v>
      </c>
      <c r="N244" s="8">
        <v>-1100</v>
      </c>
      <c r="O244" s="8">
        <f>IF(L244&lt;&gt;"",IF(M244="○",100,IF(M244="×",-100,"")),"")</f>
        <v>-100</v>
      </c>
      <c r="P244" s="54" t="str">
        <f>IF(M244="○","勝",IF(M244="×","敗",""))</f>
        <v>敗</v>
      </c>
      <c r="Q244" s="166" t="s">
        <v>108</v>
      </c>
      <c r="U244" s="95"/>
      <c r="V244" s="95"/>
      <c r="W244" s="95"/>
      <c r="X244" s="95"/>
    </row>
    <row r="245" spans="1:24" ht="21" customHeight="1">
      <c r="A245" s="26" t="s">
        <v>0</v>
      </c>
      <c r="B245" s="38" t="s">
        <v>33</v>
      </c>
      <c r="C245" s="38" t="s">
        <v>34</v>
      </c>
      <c r="D245" s="88" t="s">
        <v>26</v>
      </c>
      <c r="E245" s="25" t="s">
        <v>31</v>
      </c>
      <c r="F245" s="88" t="s">
        <v>27</v>
      </c>
      <c r="G245" s="86" t="s">
        <v>28</v>
      </c>
      <c r="H245" s="18" t="s">
        <v>10</v>
      </c>
      <c r="I245" s="41" t="s">
        <v>19</v>
      </c>
      <c r="J245" s="40" t="s">
        <v>21</v>
      </c>
      <c r="K245" s="40" t="s">
        <v>22</v>
      </c>
      <c r="L245" s="82" t="s">
        <v>14</v>
      </c>
      <c r="M245" s="36" t="s">
        <v>15</v>
      </c>
      <c r="N245" s="33" t="s">
        <v>16</v>
      </c>
      <c r="O245" s="33" t="s">
        <v>12</v>
      </c>
      <c r="P245" s="34" t="s">
        <v>13</v>
      </c>
      <c r="Q245" s="137"/>
      <c r="R245" s="138"/>
      <c r="S245" s="138"/>
      <c r="T245" s="139"/>
      <c r="U245" s="95"/>
      <c r="V245" s="95"/>
      <c r="W245" s="95"/>
      <c r="X245" s="95"/>
    </row>
    <row r="246" spans="1:24" ht="21" customHeight="1">
      <c r="A246" s="4"/>
      <c r="B246" s="58"/>
      <c r="C246" s="58"/>
      <c r="D246" s="74">
        <v>0.82916666666666661</v>
      </c>
      <c r="E246" s="16">
        <v>81.284999999999997</v>
      </c>
      <c r="F246" s="90">
        <v>0.01</v>
      </c>
      <c r="G246" s="42">
        <v>10000</v>
      </c>
      <c r="H246" s="30">
        <v>0.08</v>
      </c>
      <c r="I246" s="24">
        <f>E246+F246</f>
        <v>81.295000000000002</v>
      </c>
      <c r="J246" s="2">
        <f>I246-H246</f>
        <v>81.215000000000003</v>
      </c>
      <c r="K246" s="2">
        <f>I246+H248</f>
        <v>81.394999999999996</v>
      </c>
      <c r="L246" s="47"/>
      <c r="M246" s="47"/>
      <c r="N246" s="1" t="str">
        <f>IF(M246="○",H246*G246,IF(M246="×",-H246*G246,""))</f>
        <v/>
      </c>
      <c r="O246" s="1" t="str">
        <f>IF(L246&lt;&gt;"",IF(M246="○",100,IF(M246="×",-100,"")),"")</f>
        <v/>
      </c>
      <c r="P246" s="45" t="str">
        <f>IF(M246="○","勝",IF(M246="×","敗",""))</f>
        <v/>
      </c>
      <c r="Q246" s="137"/>
      <c r="R246" s="142"/>
      <c r="S246" s="142"/>
      <c r="T246" s="139"/>
      <c r="U246" s="95">
        <f>IF(AND(V246="",W246="")=TRUE,0,IF(AND(V246="勝",W246="敗")=TRUE,1,IF(AND(W246="勝",V246="敗")=TRUE,1,IF(AND(V246="勝",W246="")=TRUE,2,IF(AND(W246="勝",V246="")=TRUE,2,IF(AND(V246="敗",W246="")=TRUE,3,IF(AND(W246="敗",V246="")=TRUE,3,0)))))))</f>
        <v>2</v>
      </c>
      <c r="V246" s="95" t="str">
        <f>IF(L246="","",P246)</f>
        <v/>
      </c>
      <c r="W246" s="95" t="str">
        <f>IF(L248="","",P248)</f>
        <v>勝</v>
      </c>
      <c r="X246" s="95"/>
    </row>
    <row r="247" spans="1:24" ht="21" customHeight="1">
      <c r="A247" s="5">
        <f>A243+1</f>
        <v>60</v>
      </c>
      <c r="B247" s="59">
        <v>40623</v>
      </c>
      <c r="C247" s="60" t="str">
        <f>IF(B247="","",TEXT(B247,"(aaa)"))</f>
        <v>(月)</v>
      </c>
      <c r="D247" s="89" t="s">
        <v>26</v>
      </c>
      <c r="E247" s="27" t="s">
        <v>32</v>
      </c>
      <c r="F247" s="89"/>
      <c r="G247" s="87" t="s">
        <v>28</v>
      </c>
      <c r="H247" s="37" t="s">
        <v>11</v>
      </c>
      <c r="I247" s="83" t="s">
        <v>20</v>
      </c>
      <c r="J247" s="84" t="s">
        <v>21</v>
      </c>
      <c r="K247" s="84" t="s">
        <v>22</v>
      </c>
      <c r="L247" s="85" t="s">
        <v>14</v>
      </c>
      <c r="M247" s="48"/>
      <c r="N247" s="1">
        <v>800</v>
      </c>
      <c r="O247" s="94">
        <f>IF(AND(O246="",O248="")=TRUE,"",V247/SUM(V247:X247)*100)</f>
        <v>60</v>
      </c>
      <c r="P247" s="45" t="str">
        <f>IF(AND(L246="",L248="")=TRUE,"",V247&amp;"勝"&amp;W247&amp;"敗"&amp;X247&amp;"引")</f>
        <v>36勝24敗0引</v>
      </c>
      <c r="Q247" s="137"/>
      <c r="R247" s="138"/>
      <c r="S247" s="138"/>
      <c r="T247" s="139"/>
      <c r="U247" s="95"/>
      <c r="V247" s="95">
        <f>IF(U246=2,V243+1,IF(U246=0,0,V243))</f>
        <v>36</v>
      </c>
      <c r="W247" s="95">
        <f>IF(U246=3,W243+1,IF(U246=0,0,W243))</f>
        <v>24</v>
      </c>
      <c r="X247" s="95">
        <f>IF(U246=1,X243+1,X243)</f>
        <v>0</v>
      </c>
    </row>
    <row r="248" spans="1:24" ht="21" customHeight="1" thickBot="1">
      <c r="A248" s="6"/>
      <c r="B248" s="7"/>
      <c r="C248" s="7"/>
      <c r="D248" s="75">
        <v>0.66249999999999998</v>
      </c>
      <c r="E248" s="17">
        <v>80.855000000000004</v>
      </c>
      <c r="F248" s="91">
        <v>-0.01</v>
      </c>
      <c r="G248" s="108">
        <v>10000</v>
      </c>
      <c r="H248" s="92">
        <v>0.1</v>
      </c>
      <c r="I248" s="56">
        <f>E248+F248</f>
        <v>80.844999999999999</v>
      </c>
      <c r="J248" s="57">
        <f>I248+H246</f>
        <v>80.924999999999997</v>
      </c>
      <c r="K248" s="57">
        <f>I248-H248</f>
        <v>80.745000000000005</v>
      </c>
      <c r="L248" s="53">
        <v>1</v>
      </c>
      <c r="M248" s="53" t="s">
        <v>45</v>
      </c>
      <c r="N248" s="8">
        <v>800</v>
      </c>
      <c r="O248" s="8">
        <f>IF(L248&lt;&gt;"",IF(M248="○",100,IF(M248="×",-100,"")),"")</f>
        <v>100</v>
      </c>
      <c r="P248" s="54" t="str">
        <f>IF(M248="○","勝",IF(M248="×","敗",""))</f>
        <v>勝</v>
      </c>
      <c r="U248" s="95"/>
      <c r="V248" s="95"/>
      <c r="W248" s="95"/>
      <c r="X248" s="95"/>
    </row>
    <row r="249" spans="1:24" ht="21" customHeight="1">
      <c r="A249" s="26" t="s">
        <v>0</v>
      </c>
      <c r="B249" s="38" t="s">
        <v>33</v>
      </c>
      <c r="C249" s="38" t="s">
        <v>34</v>
      </c>
      <c r="D249" s="88" t="s">
        <v>26</v>
      </c>
      <c r="E249" s="25" t="s">
        <v>31</v>
      </c>
      <c r="F249" s="88" t="s">
        <v>27</v>
      </c>
      <c r="G249" s="86" t="s">
        <v>28</v>
      </c>
      <c r="H249" s="18" t="s">
        <v>10</v>
      </c>
      <c r="I249" s="41" t="s">
        <v>19</v>
      </c>
      <c r="J249" s="40" t="s">
        <v>21</v>
      </c>
      <c r="K249" s="40" t="s">
        <v>22</v>
      </c>
      <c r="L249" s="82" t="s">
        <v>14</v>
      </c>
      <c r="M249" s="36" t="s">
        <v>15</v>
      </c>
      <c r="N249" s="33" t="s">
        <v>16</v>
      </c>
      <c r="O249" s="33" t="s">
        <v>12</v>
      </c>
      <c r="P249" s="34" t="s">
        <v>13</v>
      </c>
      <c r="Q249" s="137"/>
      <c r="R249" s="138"/>
      <c r="S249" s="138"/>
      <c r="T249" s="139"/>
      <c r="U249" s="95"/>
      <c r="V249" s="95"/>
      <c r="W249" s="95"/>
      <c r="X249" s="95"/>
    </row>
    <row r="250" spans="1:24" ht="21" customHeight="1">
      <c r="A250" s="4"/>
      <c r="B250" s="58"/>
      <c r="C250" s="58"/>
      <c r="D250" s="74">
        <v>0.79583333333333339</v>
      </c>
      <c r="E250" s="16">
        <v>81.037999999999997</v>
      </c>
      <c r="F250" s="90">
        <v>0.01</v>
      </c>
      <c r="G250" s="42">
        <v>10000</v>
      </c>
      <c r="H250" s="30">
        <v>0.08</v>
      </c>
      <c r="I250" s="24">
        <f>E250+F250</f>
        <v>81.048000000000002</v>
      </c>
      <c r="J250" s="2">
        <f>I250-H250</f>
        <v>80.968000000000004</v>
      </c>
      <c r="K250" s="2">
        <f>I250+H252</f>
        <v>81.147999999999996</v>
      </c>
      <c r="L250" s="47">
        <v>1</v>
      </c>
      <c r="M250" s="47" t="s">
        <v>45</v>
      </c>
      <c r="N250" s="1">
        <f>IF(M250="○",H250*G250,IF(M250="×",-H250*G250,""))</f>
        <v>800</v>
      </c>
      <c r="O250" s="1">
        <f>IF(L250&lt;&gt;"",IF(M250="○",100,IF(M250="×",-100,"")),"")</f>
        <v>100</v>
      </c>
      <c r="P250" s="45" t="str">
        <f>IF(M250="○","勝",IF(M250="×","敗",""))</f>
        <v>勝</v>
      </c>
      <c r="Q250" s="137"/>
      <c r="R250" s="142"/>
      <c r="S250" s="142"/>
      <c r="T250" s="139"/>
      <c r="U250" s="95">
        <f>IF(AND(V250="",W250="")=TRUE,0,IF(AND(V250="勝",W250="敗")=TRUE,1,IF(AND(W250="勝",V250="敗")=TRUE,1,IF(AND(V250="勝",W250="")=TRUE,2,IF(AND(W250="勝",V250="")=TRUE,2,IF(AND(V250="敗",W250="")=TRUE,3,IF(AND(W250="敗",V250="")=TRUE,3,0)))))))</f>
        <v>2</v>
      </c>
      <c r="V250" s="95" t="str">
        <f>IF(L250="","",P250)</f>
        <v>勝</v>
      </c>
      <c r="W250" s="95" t="str">
        <f>IF(L252="","",P252)</f>
        <v/>
      </c>
      <c r="X250" s="95"/>
    </row>
    <row r="251" spans="1:24" ht="21" customHeight="1">
      <c r="A251" s="5">
        <f>A247+1</f>
        <v>61</v>
      </c>
      <c r="B251" s="59">
        <v>40625</v>
      </c>
      <c r="C251" s="60" t="str">
        <f>IF(B251="","",TEXT(B251,"(aaa)"))</f>
        <v>(水)</v>
      </c>
      <c r="D251" s="89" t="s">
        <v>26</v>
      </c>
      <c r="E251" s="27" t="s">
        <v>32</v>
      </c>
      <c r="F251" s="89"/>
      <c r="G251" s="87" t="s">
        <v>28</v>
      </c>
      <c r="H251" s="37" t="s">
        <v>11</v>
      </c>
      <c r="I251" s="83" t="s">
        <v>20</v>
      </c>
      <c r="J251" s="84" t="s">
        <v>21</v>
      </c>
      <c r="K251" s="84" t="s">
        <v>22</v>
      </c>
      <c r="L251" s="85" t="s">
        <v>14</v>
      </c>
      <c r="M251" s="48"/>
      <c r="N251" s="1">
        <v>800</v>
      </c>
      <c r="O251" s="94">
        <f>IF(AND(O250="",O252="")=TRUE,"",V251/SUM(V251:X251)*100)</f>
        <v>60.655737704918032</v>
      </c>
      <c r="P251" s="45" t="str">
        <f>IF(AND(L250="",L252="")=TRUE,"",V251&amp;"勝"&amp;W251&amp;"敗"&amp;X251&amp;"引")</f>
        <v>37勝24敗0引</v>
      </c>
      <c r="Q251" s="137"/>
      <c r="R251" s="138"/>
      <c r="S251" s="138"/>
      <c r="T251" s="139"/>
      <c r="U251" s="95"/>
      <c r="V251" s="95">
        <f>IF(U250=2,V247+1,IF(U250=0,0,V247))</f>
        <v>37</v>
      </c>
      <c r="W251" s="95">
        <f>IF(U250=3,W247+1,IF(U250=0,0,W247))</f>
        <v>24</v>
      </c>
      <c r="X251" s="95">
        <f>IF(U250=1,X247+1,X247)</f>
        <v>0</v>
      </c>
    </row>
    <row r="252" spans="1:24" ht="21" customHeight="1" thickBot="1">
      <c r="A252" s="6"/>
      <c r="B252" s="7"/>
      <c r="C252" s="7"/>
      <c r="D252" s="75">
        <v>0.70416666666666705</v>
      </c>
      <c r="E252" s="17">
        <v>80.704999999999998</v>
      </c>
      <c r="F252" s="91">
        <v>-0.01</v>
      </c>
      <c r="G252" s="108">
        <v>10000</v>
      </c>
      <c r="H252" s="92">
        <v>0.1</v>
      </c>
      <c r="I252" s="56">
        <f>E252+F252</f>
        <v>80.694999999999993</v>
      </c>
      <c r="J252" s="57">
        <f>I252+H250</f>
        <v>80.774999999999991</v>
      </c>
      <c r="K252" s="57">
        <f>I252-H252</f>
        <v>80.594999999999999</v>
      </c>
      <c r="L252" s="53"/>
      <c r="M252" s="53"/>
      <c r="N252" s="8"/>
      <c r="O252" s="8" t="str">
        <f>IF(L252&lt;&gt;"",IF(M252="○",100,IF(M252="×",-100,"")),"")</f>
        <v/>
      </c>
      <c r="P252" s="54" t="str">
        <f>IF(M252="○","勝",IF(M252="×","敗",""))</f>
        <v/>
      </c>
      <c r="U252" s="95"/>
      <c r="V252" s="95"/>
      <c r="W252" s="95"/>
      <c r="X252" s="95"/>
    </row>
    <row r="253" spans="1:24" ht="21" customHeight="1">
      <c r="A253" s="26" t="s">
        <v>0</v>
      </c>
      <c r="B253" s="38" t="s">
        <v>33</v>
      </c>
      <c r="C253" s="38" t="s">
        <v>34</v>
      </c>
      <c r="D253" s="88" t="s">
        <v>26</v>
      </c>
      <c r="E253" s="25" t="s">
        <v>31</v>
      </c>
      <c r="F253" s="88" t="s">
        <v>27</v>
      </c>
      <c r="G253" s="86" t="s">
        <v>28</v>
      </c>
      <c r="H253" s="18" t="s">
        <v>10</v>
      </c>
      <c r="I253" s="41" t="s">
        <v>19</v>
      </c>
      <c r="J253" s="40" t="s">
        <v>21</v>
      </c>
      <c r="K253" s="40" t="s">
        <v>22</v>
      </c>
      <c r="L253" s="82" t="s">
        <v>14</v>
      </c>
      <c r="M253" s="36" t="s">
        <v>15</v>
      </c>
      <c r="N253" s="33" t="s">
        <v>16</v>
      </c>
      <c r="O253" s="33" t="s">
        <v>12</v>
      </c>
      <c r="P253" s="34" t="s">
        <v>13</v>
      </c>
      <c r="Q253" s="137"/>
      <c r="R253" s="138"/>
      <c r="S253" s="138"/>
      <c r="T253" s="139"/>
      <c r="U253" s="95"/>
      <c r="V253" s="95"/>
      <c r="W253" s="95"/>
      <c r="X253" s="95"/>
    </row>
    <row r="254" spans="1:24" ht="21" customHeight="1">
      <c r="A254" s="4"/>
      <c r="B254" s="58"/>
      <c r="C254" s="58"/>
      <c r="D254" s="74">
        <v>0.79999999999999993</v>
      </c>
      <c r="E254" s="16">
        <v>81.379000000000005</v>
      </c>
      <c r="F254" s="90">
        <v>0.01</v>
      </c>
      <c r="G254" s="42">
        <v>10000</v>
      </c>
      <c r="H254" s="30">
        <v>0.08</v>
      </c>
      <c r="I254" s="24">
        <f>E254+F254</f>
        <v>81.38900000000001</v>
      </c>
      <c r="J254" s="2">
        <f>I254-H254</f>
        <v>81.309000000000012</v>
      </c>
      <c r="K254" s="2">
        <f>I254+H256</f>
        <v>81.489000000000004</v>
      </c>
      <c r="L254" s="47"/>
      <c r="M254" s="47"/>
      <c r="N254" s="1" t="str">
        <f>IF(M254="○",H254*G254,IF(M254="×",-H254*G254,""))</f>
        <v/>
      </c>
      <c r="O254" s="1" t="str">
        <f>IF(L254&lt;&gt;"",IF(M254="○",100,IF(M254="×",-100,"")),"")</f>
        <v/>
      </c>
      <c r="P254" s="45" t="str">
        <f>IF(M254="○","勝",IF(M254="×","敗",""))</f>
        <v/>
      </c>
      <c r="Q254" s="137"/>
      <c r="R254" s="142"/>
      <c r="S254" s="142"/>
      <c r="T254" s="139"/>
      <c r="U254" s="95">
        <f>IF(AND(V254="",W254="")=TRUE,0,IF(AND(V254="勝",W254="敗")=TRUE,1,IF(AND(W254="勝",V254="敗")=TRUE,1,IF(AND(V254="勝",W254="")=TRUE,2,IF(AND(W254="勝",V254="")=TRUE,2,IF(AND(V254="敗",W254="")=TRUE,3,IF(AND(W254="敗",V254="")=TRUE,3,0)))))))</f>
        <v>2</v>
      </c>
      <c r="V254" s="95" t="str">
        <f>IF(L254="","",P254)</f>
        <v/>
      </c>
      <c r="W254" s="95" t="str">
        <f>IF(L256="","",P256)</f>
        <v>勝</v>
      </c>
      <c r="X254" s="95"/>
    </row>
    <row r="255" spans="1:24" ht="21" customHeight="1">
      <c r="A255" s="5">
        <f>A251+1</f>
        <v>62</v>
      </c>
      <c r="B255" s="59">
        <v>40627</v>
      </c>
      <c r="C255" s="60" t="str">
        <f>IF(B255="","",TEXT(B255,"(aaa)"))</f>
        <v>(金)</v>
      </c>
      <c r="D255" s="89" t="s">
        <v>26</v>
      </c>
      <c r="E255" s="27" t="s">
        <v>32</v>
      </c>
      <c r="F255" s="89"/>
      <c r="G255" s="87" t="s">
        <v>28</v>
      </c>
      <c r="H255" s="37" t="s">
        <v>11</v>
      </c>
      <c r="I255" s="83" t="s">
        <v>20</v>
      </c>
      <c r="J255" s="84" t="s">
        <v>21</v>
      </c>
      <c r="K255" s="84" t="s">
        <v>22</v>
      </c>
      <c r="L255" s="85" t="s">
        <v>14</v>
      </c>
      <c r="M255" s="48"/>
      <c r="N255" s="1">
        <v>800</v>
      </c>
      <c r="O255" s="94">
        <f>IF(AND(O254="",O256="")=TRUE,"",V255/SUM(V255:X255)*100)</f>
        <v>61.29032258064516</v>
      </c>
      <c r="P255" s="45" t="str">
        <f>IF(AND(L254="",L256="")=TRUE,"",V255&amp;"勝"&amp;W255&amp;"敗"&amp;X255&amp;"引")</f>
        <v>38勝24敗0引</v>
      </c>
      <c r="Q255" s="137"/>
      <c r="R255" s="138"/>
      <c r="S255" s="138"/>
      <c r="T255" s="139"/>
      <c r="U255" s="95"/>
      <c r="V255" s="95">
        <f>IF(U254=2,V251+1,IF(U254=0,0,V251))</f>
        <v>38</v>
      </c>
      <c r="W255" s="95">
        <f>IF(U254=3,W251+1,IF(U254=0,0,W251))</f>
        <v>24</v>
      </c>
      <c r="X255" s="95">
        <f>IF(U254=1,X251+1,X251)</f>
        <v>0</v>
      </c>
    </row>
    <row r="256" spans="1:24" ht="21" customHeight="1" thickBot="1">
      <c r="A256" s="6"/>
      <c r="B256" s="7"/>
      <c r="C256" s="7"/>
      <c r="D256" s="75">
        <v>0.6791666666666667</v>
      </c>
      <c r="E256" s="17">
        <v>80.953000000000003</v>
      </c>
      <c r="F256" s="91">
        <v>-0.01</v>
      </c>
      <c r="G256" s="108">
        <v>10000</v>
      </c>
      <c r="H256" s="92">
        <v>0.1</v>
      </c>
      <c r="I256" s="56">
        <f>E256+F256</f>
        <v>80.942999999999998</v>
      </c>
      <c r="J256" s="57">
        <f>I256+H254</f>
        <v>81.022999999999996</v>
      </c>
      <c r="K256" s="57">
        <f>I256-H256</f>
        <v>80.843000000000004</v>
      </c>
      <c r="L256" s="53">
        <v>1</v>
      </c>
      <c r="M256" s="53" t="s">
        <v>45</v>
      </c>
      <c r="N256" s="8"/>
      <c r="O256" s="8">
        <f>IF(L256&lt;&gt;"",IF(M256="○",100,IF(M256="×",-100,"")),"")</f>
        <v>100</v>
      </c>
      <c r="P256" s="54" t="str">
        <f>IF(M256="○","勝",IF(M256="×","敗",""))</f>
        <v>勝</v>
      </c>
      <c r="Q256" s="96"/>
      <c r="R256" s="96"/>
      <c r="S256" s="96"/>
      <c r="T256" s="96"/>
      <c r="U256" s="95"/>
      <c r="V256" s="95"/>
      <c r="W256" s="95"/>
      <c r="X256" s="95"/>
    </row>
    <row r="257" spans="1:24" ht="21" customHeight="1">
      <c r="A257" s="26" t="s">
        <v>0</v>
      </c>
      <c r="B257" s="38" t="s">
        <v>33</v>
      </c>
      <c r="C257" s="38" t="s">
        <v>34</v>
      </c>
      <c r="D257" s="88" t="s">
        <v>26</v>
      </c>
      <c r="E257" s="25" t="s">
        <v>31</v>
      </c>
      <c r="F257" s="88" t="s">
        <v>27</v>
      </c>
      <c r="G257" s="86" t="s">
        <v>28</v>
      </c>
      <c r="H257" s="18" t="s">
        <v>10</v>
      </c>
      <c r="I257" s="41" t="s">
        <v>19</v>
      </c>
      <c r="J257" s="40" t="s">
        <v>21</v>
      </c>
      <c r="K257" s="40" t="s">
        <v>22</v>
      </c>
      <c r="L257" s="82" t="s">
        <v>14</v>
      </c>
      <c r="M257" s="36" t="s">
        <v>15</v>
      </c>
      <c r="N257" s="33" t="s">
        <v>16</v>
      </c>
      <c r="O257" s="33" t="s">
        <v>12</v>
      </c>
      <c r="P257" s="34" t="s">
        <v>13</v>
      </c>
      <c r="Q257" s="137"/>
      <c r="R257" s="138"/>
      <c r="S257" s="138"/>
      <c r="T257" s="139"/>
      <c r="U257" s="95"/>
      <c r="V257" s="95"/>
      <c r="W257" s="95"/>
      <c r="X257" s="95"/>
    </row>
    <row r="258" spans="1:24" ht="21" customHeight="1">
      <c r="A258" s="4"/>
      <c r="B258" s="58"/>
      <c r="C258" s="58"/>
      <c r="D258" s="74">
        <v>0.77916666666666667</v>
      </c>
      <c r="E258" s="16">
        <v>81.817999999999998</v>
      </c>
      <c r="F258" s="90">
        <v>1E-3</v>
      </c>
      <c r="G258" s="42">
        <v>10000</v>
      </c>
      <c r="H258" s="30">
        <v>0.08</v>
      </c>
      <c r="I258" s="24">
        <f>E258+F258</f>
        <v>81.819000000000003</v>
      </c>
      <c r="J258" s="2">
        <f>I258-H258</f>
        <v>81.739000000000004</v>
      </c>
      <c r="K258" s="2">
        <f>I258+H260</f>
        <v>81.918999999999997</v>
      </c>
      <c r="L258" s="47"/>
      <c r="M258" s="47"/>
      <c r="N258" s="1" t="str">
        <f>IF(M258="○",H258*G258,IF(M258="×",-H258*G258,""))</f>
        <v/>
      </c>
      <c r="O258" s="1" t="str">
        <f>IF(L258&lt;&gt;"",IF(M258="○",100,IF(M258="×",-100,"")),"")</f>
        <v/>
      </c>
      <c r="P258" s="45" t="str">
        <f>IF(M258="○","勝",IF(M258="×","敗",""))</f>
        <v/>
      </c>
      <c r="Q258" s="137"/>
      <c r="R258" s="142"/>
      <c r="S258" s="142"/>
      <c r="T258" s="139"/>
      <c r="U258" s="95">
        <f>IF(AND(V258="",W258="")=TRUE,0,IF(AND(V258="勝",W258="敗")=TRUE,1,IF(AND(W258="勝",V258="敗")=TRUE,1,IF(AND(V258="勝",W258="")=TRUE,2,IF(AND(W258="勝",V258="")=TRUE,2,IF(AND(V258="敗",W258="")=TRUE,3,IF(AND(W258="敗",V258="")=TRUE,3,0)))))))</f>
        <v>2</v>
      </c>
      <c r="V258" s="95" t="str">
        <f>IF(L258="","",P258)</f>
        <v/>
      </c>
      <c r="W258" s="95" t="str">
        <f>IF(L260="","",P260)</f>
        <v>勝</v>
      </c>
      <c r="X258" s="95"/>
    </row>
    <row r="259" spans="1:24" ht="21" customHeight="1">
      <c r="A259" s="5">
        <f>A255+1</f>
        <v>63</v>
      </c>
      <c r="B259" s="59">
        <v>40630</v>
      </c>
      <c r="C259" s="60" t="str">
        <f>IF(B259="","",TEXT(B259,"(aaa)"))</f>
        <v>(月)</v>
      </c>
      <c r="D259" s="89" t="s">
        <v>26</v>
      </c>
      <c r="E259" s="27" t="s">
        <v>32</v>
      </c>
      <c r="F259" s="89"/>
      <c r="G259" s="87" t="s">
        <v>28</v>
      </c>
      <c r="H259" s="37" t="s">
        <v>11</v>
      </c>
      <c r="I259" s="83" t="s">
        <v>20</v>
      </c>
      <c r="J259" s="84" t="s">
        <v>21</v>
      </c>
      <c r="K259" s="84" t="s">
        <v>22</v>
      </c>
      <c r="L259" s="85" t="s">
        <v>14</v>
      </c>
      <c r="M259" s="48"/>
      <c r="N259" s="1">
        <v>800</v>
      </c>
      <c r="O259" s="94">
        <f>IF(AND(O258="",O260="")=TRUE,"",V259/SUM(V259:X259)*100)</f>
        <v>61.904761904761905</v>
      </c>
      <c r="P259" s="45" t="str">
        <f>IF(AND(L258="",L260="")=TRUE,"",V259&amp;"勝"&amp;W259&amp;"敗"&amp;X259&amp;"引")</f>
        <v>39勝24敗0引</v>
      </c>
      <c r="Q259" s="137"/>
      <c r="R259" s="138"/>
      <c r="S259" s="138"/>
      <c r="T259" s="139"/>
      <c r="U259" s="95"/>
      <c r="V259" s="95">
        <f>IF(U258=2,V255+1,IF(U258=0,0,V255))</f>
        <v>39</v>
      </c>
      <c r="W259" s="95">
        <f>IF(U258=3,W255+1,IF(U258=0,0,W255))</f>
        <v>24</v>
      </c>
      <c r="X259" s="95">
        <f>IF(U258=1,X255+1,X255)</f>
        <v>0</v>
      </c>
    </row>
    <row r="260" spans="1:24" ht="21" customHeight="1" thickBot="1">
      <c r="A260" s="6"/>
      <c r="B260" s="7"/>
      <c r="C260" s="7"/>
      <c r="D260" s="75">
        <v>0.69374999999999998</v>
      </c>
      <c r="E260" s="17">
        <v>81.599999999999994</v>
      </c>
      <c r="F260" s="91">
        <v>-0.01</v>
      </c>
      <c r="G260" s="108">
        <v>10000</v>
      </c>
      <c r="H260" s="92">
        <v>0.1</v>
      </c>
      <c r="I260" s="56">
        <f>E260+F260</f>
        <v>81.589999999999989</v>
      </c>
      <c r="J260" s="57">
        <f>I260+H258</f>
        <v>81.669999999999987</v>
      </c>
      <c r="K260" s="57">
        <f>I260-H260</f>
        <v>81.489999999999995</v>
      </c>
      <c r="L260" s="53">
        <v>1</v>
      </c>
      <c r="M260" s="53" t="s">
        <v>45</v>
      </c>
      <c r="N260" s="8"/>
      <c r="O260" s="8">
        <f>IF(L260&lt;&gt;"",IF(M260="○",100,IF(M260="×",-100,"")),"")</f>
        <v>100</v>
      </c>
      <c r="P260" s="54" t="str">
        <f>IF(M260="○","勝",IF(M260="×","敗",""))</f>
        <v>勝</v>
      </c>
      <c r="Q260" s="143" t="s">
        <v>82</v>
      </c>
      <c r="U260" s="95"/>
      <c r="V260" s="95"/>
      <c r="W260" s="95"/>
      <c r="X260" s="95"/>
    </row>
    <row r="261" spans="1:24" ht="21" customHeight="1">
      <c r="A261" s="26" t="s">
        <v>0</v>
      </c>
      <c r="B261" s="38" t="s">
        <v>33</v>
      </c>
      <c r="C261" s="38" t="s">
        <v>34</v>
      </c>
      <c r="D261" s="88" t="s">
        <v>26</v>
      </c>
      <c r="E261" s="25" t="s">
        <v>31</v>
      </c>
      <c r="F261" s="88" t="s">
        <v>27</v>
      </c>
      <c r="G261" s="86" t="s">
        <v>28</v>
      </c>
      <c r="H261" s="18" t="s">
        <v>10</v>
      </c>
      <c r="I261" s="41" t="s">
        <v>19</v>
      </c>
      <c r="J261" s="40" t="s">
        <v>21</v>
      </c>
      <c r="K261" s="40" t="s">
        <v>22</v>
      </c>
      <c r="L261" s="82" t="s">
        <v>14</v>
      </c>
      <c r="M261" s="36" t="s">
        <v>15</v>
      </c>
      <c r="N261" s="33" t="s">
        <v>16</v>
      </c>
      <c r="O261" s="33" t="s">
        <v>12</v>
      </c>
      <c r="P261" s="34" t="s">
        <v>13</v>
      </c>
      <c r="Q261" s="137"/>
      <c r="R261" s="138"/>
      <c r="S261" s="138"/>
      <c r="T261" s="139"/>
      <c r="U261" s="95"/>
      <c r="V261" s="95"/>
      <c r="W261" s="95"/>
      <c r="X261" s="95"/>
    </row>
    <row r="262" spans="1:24" ht="21" customHeight="1">
      <c r="A262" s="4"/>
      <c r="B262" s="58"/>
      <c r="C262" s="58"/>
      <c r="D262" s="74">
        <v>0.63541666666666663</v>
      </c>
      <c r="E262" s="16">
        <v>84.218000000000004</v>
      </c>
      <c r="F262" s="90">
        <v>0.01</v>
      </c>
      <c r="G262" s="42">
        <v>10000</v>
      </c>
      <c r="H262" s="30">
        <v>0.08</v>
      </c>
      <c r="I262" s="24">
        <f>E262+F262</f>
        <v>84.228000000000009</v>
      </c>
      <c r="J262" s="2">
        <f>I262-H262</f>
        <v>84.14800000000001</v>
      </c>
      <c r="K262" s="2">
        <f>I262+H264</f>
        <v>84.328000000000003</v>
      </c>
      <c r="L262" s="47"/>
      <c r="M262" s="47"/>
      <c r="N262" s="1" t="str">
        <f>IF(M262="○",H262*G262,IF(M262="×",-H262*G262,""))</f>
        <v/>
      </c>
      <c r="O262" s="1" t="str">
        <f>IF(L262&lt;&gt;"",IF(M262="○",100,IF(M262="×",-100,"")),"")</f>
        <v/>
      </c>
      <c r="P262" s="45" t="str">
        <f>IF(M262="○","勝",IF(M262="×","敗",""))</f>
        <v/>
      </c>
      <c r="Q262" s="137"/>
      <c r="R262" s="142"/>
      <c r="S262" s="142"/>
      <c r="T262" s="139"/>
      <c r="U262" s="95">
        <f>IF(AND(V262="",W262="")=TRUE,0,IF(AND(V262="勝",W262="敗")=TRUE,1,IF(AND(W262="勝",V262="敗")=TRUE,1,IF(AND(V262="勝",W262="")=TRUE,2,IF(AND(W262="勝",V262="")=TRUE,2,IF(AND(V262="敗",W262="")=TRUE,3,IF(AND(W262="敗",V262="")=TRUE,3,0)))))))</f>
        <v>2</v>
      </c>
      <c r="V262" s="95" t="str">
        <f>IF(L262="","",P262)</f>
        <v/>
      </c>
      <c r="W262" s="95" t="str">
        <f>IF(L264="","",P264)</f>
        <v>勝</v>
      </c>
      <c r="X262" s="95"/>
    </row>
    <row r="263" spans="1:24" ht="21" customHeight="1">
      <c r="A263" s="5">
        <f>A259+1</f>
        <v>64</v>
      </c>
      <c r="B263" s="59">
        <v>40637</v>
      </c>
      <c r="C263" s="60" t="str">
        <f>IF(B263="","",TEXT(B263,"(aaa)"))</f>
        <v>(月)</v>
      </c>
      <c r="D263" s="89" t="s">
        <v>26</v>
      </c>
      <c r="E263" s="27" t="s">
        <v>32</v>
      </c>
      <c r="F263" s="89"/>
      <c r="G263" s="87" t="s">
        <v>28</v>
      </c>
      <c r="H263" s="37" t="s">
        <v>11</v>
      </c>
      <c r="I263" s="83" t="s">
        <v>20</v>
      </c>
      <c r="J263" s="84" t="s">
        <v>21</v>
      </c>
      <c r="K263" s="84" t="s">
        <v>22</v>
      </c>
      <c r="L263" s="85" t="s">
        <v>14</v>
      </c>
      <c r="M263" s="48"/>
      <c r="N263" s="1">
        <v>800</v>
      </c>
      <c r="O263" s="94">
        <f>IF(AND(O262="",O264="")=TRUE,"",V263/SUM(V263:X263)*100)</f>
        <v>62.5</v>
      </c>
      <c r="P263" s="45" t="str">
        <f>IF(AND(L262="",L264="")=TRUE,"",V263&amp;"勝"&amp;W263&amp;"敗"&amp;X263&amp;"引")</f>
        <v>40勝24敗0引</v>
      </c>
      <c r="Q263" s="137"/>
      <c r="R263" s="138"/>
      <c r="S263" s="138"/>
      <c r="T263" s="139"/>
      <c r="U263" s="95"/>
      <c r="V263" s="95">
        <f>IF(U262=2,V259+1,IF(U262=0,0,V259))</f>
        <v>40</v>
      </c>
      <c r="W263" s="95">
        <f>IF(U262=3,W259+1,IF(U262=0,0,W259))</f>
        <v>24</v>
      </c>
      <c r="X263" s="95">
        <f>IF(U262=1,X259+1,X259)</f>
        <v>0</v>
      </c>
    </row>
    <row r="264" spans="1:24" ht="21" customHeight="1" thickBot="1">
      <c r="A264" s="6"/>
      <c r="B264" s="7"/>
      <c r="C264" s="7"/>
      <c r="D264" s="75">
        <v>0.76666666666666661</v>
      </c>
      <c r="E264" s="17">
        <v>83.953999999999994</v>
      </c>
      <c r="F264" s="91">
        <v>-0.01</v>
      </c>
      <c r="G264" s="108">
        <v>10000</v>
      </c>
      <c r="H264" s="92">
        <v>0.1</v>
      </c>
      <c r="I264" s="56">
        <f>E264+F264</f>
        <v>83.943999999999988</v>
      </c>
      <c r="J264" s="57">
        <f>I264+H262</f>
        <v>84.023999999999987</v>
      </c>
      <c r="K264" s="57">
        <f>I264-H264</f>
        <v>83.843999999999994</v>
      </c>
      <c r="L264" s="53">
        <v>1</v>
      </c>
      <c r="M264" s="53" t="s">
        <v>45</v>
      </c>
      <c r="N264" s="8"/>
      <c r="O264" s="8">
        <f>IF(L264&lt;&gt;"",IF(M264="○",100,IF(M264="×",-100,"")),"")</f>
        <v>100</v>
      </c>
      <c r="P264" s="54" t="str">
        <f>IF(M264="○","勝",IF(M264="×","敗",""))</f>
        <v>勝</v>
      </c>
      <c r="U264" s="95"/>
      <c r="V264" s="95"/>
      <c r="W264" s="95"/>
      <c r="X264" s="95"/>
    </row>
    <row r="265" spans="1:24" ht="21" customHeight="1">
      <c r="A265" s="26" t="s">
        <v>0</v>
      </c>
      <c r="B265" s="38" t="s">
        <v>33</v>
      </c>
      <c r="C265" s="38" t="s">
        <v>34</v>
      </c>
      <c r="D265" s="88" t="s">
        <v>26</v>
      </c>
      <c r="E265" s="25" t="s">
        <v>31</v>
      </c>
      <c r="F265" s="88" t="s">
        <v>27</v>
      </c>
      <c r="G265" s="86" t="s">
        <v>28</v>
      </c>
      <c r="H265" s="18" t="s">
        <v>10</v>
      </c>
      <c r="I265" s="41" t="s">
        <v>19</v>
      </c>
      <c r="J265" s="40" t="s">
        <v>21</v>
      </c>
      <c r="K265" s="40" t="s">
        <v>22</v>
      </c>
      <c r="L265" s="82" t="s">
        <v>14</v>
      </c>
      <c r="M265" s="36" t="s">
        <v>15</v>
      </c>
      <c r="N265" s="33" t="s">
        <v>16</v>
      </c>
      <c r="O265" s="33" t="s">
        <v>12</v>
      </c>
      <c r="P265" s="34" t="s">
        <v>13</v>
      </c>
      <c r="Q265" s="137"/>
      <c r="R265" s="138"/>
      <c r="S265" s="138"/>
      <c r="T265" s="139"/>
      <c r="U265" s="95"/>
      <c r="V265" s="95"/>
      <c r="W265" s="95"/>
      <c r="X265" s="95"/>
    </row>
    <row r="266" spans="1:24" ht="21" customHeight="1">
      <c r="A266" s="4"/>
      <c r="B266" s="58"/>
      <c r="C266" s="58"/>
      <c r="D266" s="74">
        <v>0.67083333333333339</v>
      </c>
      <c r="E266" s="16">
        <v>85.387</v>
      </c>
      <c r="F266" s="90">
        <v>0.01</v>
      </c>
      <c r="G266" s="42">
        <v>10000</v>
      </c>
      <c r="H266" s="30">
        <v>0.08</v>
      </c>
      <c r="I266" s="24">
        <f>E266+F266</f>
        <v>85.397000000000006</v>
      </c>
      <c r="J266" s="2">
        <f>I266-H266</f>
        <v>85.317000000000007</v>
      </c>
      <c r="K266" s="2">
        <f>I266+H268</f>
        <v>85.497</v>
      </c>
      <c r="L266" s="47">
        <v>1</v>
      </c>
      <c r="M266" s="47" t="s">
        <v>45</v>
      </c>
      <c r="N266" s="1">
        <f>IF(M266="○",H266*G266,IF(M266="×",-H266*G266,""))</f>
        <v>800</v>
      </c>
      <c r="O266" s="1">
        <f>IF(L266&lt;&gt;"",IF(M266="○",100,IF(M266="×",-100,"")),"")</f>
        <v>100</v>
      </c>
      <c r="P266" s="45" t="str">
        <f>IF(M266="○","勝",IF(M266="×","敗",""))</f>
        <v>勝</v>
      </c>
      <c r="Q266" s="137"/>
      <c r="R266" s="142"/>
      <c r="S266" s="142"/>
      <c r="T266" s="139"/>
      <c r="U266" s="95">
        <f>IF(AND(V266="",W266="")=TRUE,0,IF(AND(V266="勝",W266="敗")=TRUE,1,IF(AND(W266="勝",V266="敗")=TRUE,1,IF(AND(V266="勝",W266="")=TRUE,2,IF(AND(W266="勝",V266="")=TRUE,2,IF(AND(V266="敗",W266="")=TRUE,3,IF(AND(W266="敗",V266="")=TRUE,3,0)))))))</f>
        <v>2</v>
      </c>
      <c r="V266" s="95" t="str">
        <f>IF(L266="","",P266)</f>
        <v>勝</v>
      </c>
      <c r="W266" s="95" t="str">
        <f>IF(L268="","",P268)</f>
        <v/>
      </c>
      <c r="X266" s="95"/>
    </row>
    <row r="267" spans="1:24" ht="21" customHeight="1">
      <c r="A267" s="5">
        <f>A263+1</f>
        <v>65</v>
      </c>
      <c r="B267" s="59">
        <v>40639</v>
      </c>
      <c r="C267" s="60" t="str">
        <f>IF(B267="","",TEXT(B267,"(aaa)"))</f>
        <v>(水)</v>
      </c>
      <c r="D267" s="89" t="s">
        <v>26</v>
      </c>
      <c r="E267" s="27" t="s">
        <v>32</v>
      </c>
      <c r="F267" s="89"/>
      <c r="G267" s="87" t="s">
        <v>28</v>
      </c>
      <c r="H267" s="37" t="s">
        <v>11</v>
      </c>
      <c r="I267" s="83" t="s">
        <v>20</v>
      </c>
      <c r="J267" s="84" t="s">
        <v>21</v>
      </c>
      <c r="K267" s="84" t="s">
        <v>22</v>
      </c>
      <c r="L267" s="85" t="s">
        <v>14</v>
      </c>
      <c r="M267" s="48"/>
      <c r="N267" s="1">
        <v>800</v>
      </c>
      <c r="O267" s="94">
        <f>IF(AND(O266="",O268="")=TRUE,"",V267/SUM(V267:X267)*100)</f>
        <v>63.076923076923073</v>
      </c>
      <c r="P267" s="45" t="str">
        <f>IF(AND(L266="",L268="")=TRUE,"",V267&amp;"勝"&amp;W267&amp;"敗"&amp;X267&amp;"引")</f>
        <v>41勝24敗0引</v>
      </c>
      <c r="Q267" s="137"/>
      <c r="R267" s="138"/>
      <c r="S267" s="138"/>
      <c r="T267" s="139"/>
      <c r="U267" s="95"/>
      <c r="V267" s="95">
        <f>IF(U266=2,V263+1,IF(U266=0,0,V263))</f>
        <v>41</v>
      </c>
      <c r="W267" s="95">
        <f>IF(U266=3,W263+1,IF(U266=0,0,W263))</f>
        <v>24</v>
      </c>
      <c r="X267" s="95">
        <f>IF(U266=1,X263+1,X263)</f>
        <v>0</v>
      </c>
    </row>
    <row r="268" spans="1:24" ht="21" customHeight="1" thickBot="1">
      <c r="A268" s="6"/>
      <c r="B268" s="7"/>
      <c r="C268" s="7"/>
      <c r="D268" s="75">
        <v>0.74583333333333324</v>
      </c>
      <c r="E268" s="17">
        <v>84.844999999999999</v>
      </c>
      <c r="F268" s="91">
        <v>-0.01</v>
      </c>
      <c r="G268" s="108">
        <v>10000</v>
      </c>
      <c r="H268" s="92">
        <v>0.1</v>
      </c>
      <c r="I268" s="56">
        <f>E268+F268</f>
        <v>84.834999999999994</v>
      </c>
      <c r="J268" s="57">
        <f>I268+H266</f>
        <v>84.914999999999992</v>
      </c>
      <c r="K268" s="57">
        <f>I268-H268</f>
        <v>84.734999999999999</v>
      </c>
      <c r="L268" s="53"/>
      <c r="M268" s="53"/>
      <c r="N268" s="8"/>
      <c r="O268" s="8" t="str">
        <f>IF(L268&lt;&gt;"",IF(M268="○",100,IF(M268="×",-100,"")),"")</f>
        <v/>
      </c>
      <c r="P268" s="54" t="str">
        <f>IF(M268="○","勝",IF(M268="×","敗",""))</f>
        <v/>
      </c>
      <c r="U268" s="95"/>
      <c r="V268" s="95"/>
      <c r="W268" s="95"/>
      <c r="X268" s="95"/>
    </row>
    <row r="269" spans="1:24" ht="21" customHeight="1">
      <c r="A269" s="26" t="s">
        <v>0</v>
      </c>
      <c r="B269" s="38" t="s">
        <v>33</v>
      </c>
      <c r="C269" s="38" t="s">
        <v>34</v>
      </c>
      <c r="D269" s="88" t="s">
        <v>26</v>
      </c>
      <c r="E269" s="25" t="s">
        <v>31</v>
      </c>
      <c r="F269" s="88" t="s">
        <v>27</v>
      </c>
      <c r="G269" s="86" t="s">
        <v>28</v>
      </c>
      <c r="H269" s="18" t="s">
        <v>10</v>
      </c>
      <c r="I269" s="41" t="s">
        <v>19</v>
      </c>
      <c r="J269" s="40" t="s">
        <v>21</v>
      </c>
      <c r="K269" s="40" t="s">
        <v>22</v>
      </c>
      <c r="L269" s="82" t="s">
        <v>14</v>
      </c>
      <c r="M269" s="36" t="s">
        <v>15</v>
      </c>
      <c r="N269" s="33" t="s">
        <v>16</v>
      </c>
      <c r="O269" s="33" t="s">
        <v>12</v>
      </c>
      <c r="P269" s="34" t="s">
        <v>13</v>
      </c>
      <c r="Q269" s="137"/>
      <c r="R269" s="138"/>
      <c r="S269" s="138"/>
      <c r="T269" s="139"/>
      <c r="U269" s="95"/>
      <c r="V269" s="95"/>
      <c r="W269" s="95"/>
      <c r="X269" s="95"/>
    </row>
    <row r="270" spans="1:24" ht="21" customHeight="1">
      <c r="A270" s="4"/>
      <c r="B270" s="58"/>
      <c r="C270" s="58"/>
      <c r="D270" s="74">
        <v>0.76250000000000007</v>
      </c>
      <c r="E270" s="16">
        <v>85.319000000000003</v>
      </c>
      <c r="F270" s="90">
        <v>0.01</v>
      </c>
      <c r="G270" s="42">
        <v>10000</v>
      </c>
      <c r="H270" s="30">
        <v>0.08</v>
      </c>
      <c r="I270" s="24">
        <f>E270+F270</f>
        <v>85.329000000000008</v>
      </c>
      <c r="J270" s="2">
        <f>I270-H270</f>
        <v>85.249000000000009</v>
      </c>
      <c r="K270" s="2">
        <f>I270+H272</f>
        <v>85.429000000000002</v>
      </c>
      <c r="L270" s="47">
        <v>1</v>
      </c>
      <c r="M270" s="47" t="s">
        <v>45</v>
      </c>
      <c r="N270" s="1">
        <f>IF(M270="○",H270*G270,IF(M270="×",-H270*G270,""))</f>
        <v>800</v>
      </c>
      <c r="O270" s="1">
        <f>IF(L270&lt;&gt;"",IF(M270="○",100,IF(M270="×",-100,"")),"")</f>
        <v>100</v>
      </c>
      <c r="P270" s="45" t="str">
        <f>IF(M270="○","勝",IF(M270="×","敗",""))</f>
        <v>勝</v>
      </c>
      <c r="Q270" s="137"/>
      <c r="R270" s="142"/>
      <c r="S270" s="142"/>
      <c r="T270" s="139"/>
      <c r="U270" s="95">
        <f>IF(AND(V270="",W270="")=TRUE,0,IF(AND(V270="勝",W270="敗")=TRUE,1,IF(AND(W270="勝",V270="敗")=TRUE,1,IF(AND(V270="勝",W270="")=TRUE,2,IF(AND(W270="勝",V270="")=TRUE,2,IF(AND(V270="敗",W270="")=TRUE,3,IF(AND(W270="敗",V270="")=TRUE,3,0)))))))</f>
        <v>2</v>
      </c>
      <c r="V270" s="95" t="str">
        <f>IF(L270="","",P270)</f>
        <v>勝</v>
      </c>
      <c r="W270" s="95" t="str">
        <f>IF(L272="","",P272)</f>
        <v/>
      </c>
      <c r="X270" s="95"/>
    </row>
    <row r="271" spans="1:24" ht="21" customHeight="1">
      <c r="A271" s="5">
        <f>A267+1</f>
        <v>66</v>
      </c>
      <c r="B271" s="59">
        <v>40641</v>
      </c>
      <c r="C271" s="60" t="str">
        <f>IF(B271="","",TEXT(B271,"(aaa)"))</f>
        <v>(金)</v>
      </c>
      <c r="D271" s="89" t="s">
        <v>26</v>
      </c>
      <c r="E271" s="27" t="s">
        <v>32</v>
      </c>
      <c r="F271" s="89"/>
      <c r="G271" s="87" t="s">
        <v>28</v>
      </c>
      <c r="H271" s="37" t="s">
        <v>11</v>
      </c>
      <c r="I271" s="83" t="s">
        <v>20</v>
      </c>
      <c r="J271" s="84" t="s">
        <v>21</v>
      </c>
      <c r="K271" s="84" t="s">
        <v>22</v>
      </c>
      <c r="L271" s="85" t="s">
        <v>14</v>
      </c>
      <c r="M271" s="48"/>
      <c r="N271" s="1">
        <v>800</v>
      </c>
      <c r="O271" s="94">
        <f>IF(AND(O270="",O272="")=TRUE,"",V271/SUM(V271:X271)*100)</f>
        <v>63.636363636363633</v>
      </c>
      <c r="P271" s="45" t="str">
        <f>IF(AND(L270="",L272="")=TRUE,"",V271&amp;"勝"&amp;W271&amp;"敗"&amp;X271&amp;"引")</f>
        <v>42勝24敗0引</v>
      </c>
      <c r="Q271" s="137"/>
      <c r="R271" s="138"/>
      <c r="S271" s="138"/>
      <c r="T271" s="139"/>
      <c r="U271" s="95"/>
      <c r="V271" s="95">
        <f>IF(U270=2,V267+1,IF(U270=0,0,V267))</f>
        <v>42</v>
      </c>
      <c r="W271" s="95">
        <f>IF(U270=3,W267+1,IF(U270=0,0,W267))</f>
        <v>24</v>
      </c>
      <c r="X271" s="95">
        <f>IF(U270=1,X267+1,X267)</f>
        <v>0</v>
      </c>
    </row>
    <row r="272" spans="1:24" ht="21" customHeight="1" thickBot="1">
      <c r="A272" s="6"/>
      <c r="B272" s="7"/>
      <c r="C272" s="7"/>
      <c r="D272" s="75">
        <v>0.65416666666666667</v>
      </c>
      <c r="E272" s="17">
        <v>84.991</v>
      </c>
      <c r="F272" s="91">
        <v>-0.01</v>
      </c>
      <c r="G272" s="108">
        <v>10000</v>
      </c>
      <c r="H272" s="92">
        <v>0.1</v>
      </c>
      <c r="I272" s="56">
        <f>E272+F272</f>
        <v>84.980999999999995</v>
      </c>
      <c r="J272" s="57">
        <f>I272+H270</f>
        <v>85.060999999999993</v>
      </c>
      <c r="K272" s="57">
        <f>I272-H272</f>
        <v>84.881</v>
      </c>
      <c r="L272" s="53"/>
      <c r="M272" s="53"/>
      <c r="N272" s="8"/>
      <c r="O272" s="8" t="str">
        <f>IF(L272&lt;&gt;"",IF(M272="○",100,IF(M272="×",-100,"")),"")</f>
        <v/>
      </c>
      <c r="P272" s="54" t="str">
        <f>IF(M272="○","勝",IF(M272="×","敗",""))</f>
        <v/>
      </c>
      <c r="U272" s="95"/>
      <c r="V272" s="95"/>
      <c r="W272" s="95"/>
      <c r="X272" s="95"/>
    </row>
    <row r="273" spans="1:24" ht="21" customHeight="1">
      <c r="A273" s="26" t="s">
        <v>0</v>
      </c>
      <c r="B273" s="38" t="s">
        <v>33</v>
      </c>
      <c r="C273" s="38" t="s">
        <v>34</v>
      </c>
      <c r="D273" s="88" t="s">
        <v>26</v>
      </c>
      <c r="E273" s="25" t="s">
        <v>31</v>
      </c>
      <c r="F273" s="88" t="s">
        <v>27</v>
      </c>
      <c r="G273" s="86" t="s">
        <v>28</v>
      </c>
      <c r="H273" s="18" t="s">
        <v>10</v>
      </c>
      <c r="I273" s="41" t="s">
        <v>19</v>
      </c>
      <c r="J273" s="40" t="s">
        <v>21</v>
      </c>
      <c r="K273" s="40" t="s">
        <v>22</v>
      </c>
      <c r="L273" s="82" t="s">
        <v>14</v>
      </c>
      <c r="M273" s="36" t="s">
        <v>15</v>
      </c>
      <c r="N273" s="33" t="s">
        <v>16</v>
      </c>
      <c r="O273" s="33" t="s">
        <v>12</v>
      </c>
      <c r="P273" s="34" t="s">
        <v>13</v>
      </c>
      <c r="Q273" s="176" t="s">
        <v>115</v>
      </c>
      <c r="R273" s="138"/>
      <c r="S273" s="138"/>
      <c r="T273" s="139"/>
      <c r="U273" s="95"/>
      <c r="V273" s="95"/>
      <c r="W273" s="95"/>
      <c r="X273" s="95"/>
    </row>
    <row r="274" spans="1:24" ht="21" customHeight="1">
      <c r="A274" s="4"/>
      <c r="B274" s="58"/>
      <c r="C274" s="58"/>
      <c r="D274" s="74">
        <v>0.625</v>
      </c>
      <c r="E274" s="16">
        <v>84.266000000000005</v>
      </c>
      <c r="F274" s="90">
        <v>0.01</v>
      </c>
      <c r="G274" s="42">
        <v>10000</v>
      </c>
      <c r="H274" s="30">
        <v>0.08</v>
      </c>
      <c r="I274" s="24">
        <f>E274+F274</f>
        <v>84.27600000000001</v>
      </c>
      <c r="J274" s="2">
        <f>I274-H274</f>
        <v>84.196000000000012</v>
      </c>
      <c r="K274" s="2">
        <f>I274+H276</f>
        <v>84.376000000000005</v>
      </c>
      <c r="L274" s="47"/>
      <c r="M274" s="47"/>
      <c r="N274" s="1" t="str">
        <f>IF(M274="○",H274*G274,IF(M274="×",-H274*G274,""))</f>
        <v/>
      </c>
      <c r="O274" s="1" t="str">
        <f>IF(L274&lt;&gt;"",IF(M274="○",100,IF(M274="×",-100,"")),"")</f>
        <v/>
      </c>
      <c r="P274" s="45" t="str">
        <f>IF(M274="○","勝",IF(M274="×","敗",""))</f>
        <v/>
      </c>
      <c r="Q274" s="176" t="s">
        <v>116</v>
      </c>
      <c r="R274" s="142"/>
      <c r="S274" s="142"/>
      <c r="T274" s="139"/>
      <c r="U274" s="95">
        <f>IF(AND(V274="",W274="")=TRUE,0,IF(AND(V274="勝",W274="敗")=TRUE,1,IF(AND(W274="勝",V274="敗")=TRUE,1,IF(AND(V274="勝",W274="")=TRUE,2,IF(AND(W274="勝",V274="")=TRUE,2,IF(AND(V274="敗",W274="")=TRUE,3,IF(AND(W274="敗",V274="")=TRUE,3,0)))))))</f>
        <v>3</v>
      </c>
      <c r="V274" s="95" t="str">
        <f>IF(L274="","",P274)</f>
        <v/>
      </c>
      <c r="W274" s="95" t="str">
        <f>IF(L276="","",P276)</f>
        <v>敗</v>
      </c>
      <c r="X274" s="95"/>
    </row>
    <row r="275" spans="1:24" ht="21" customHeight="1">
      <c r="A275" s="5">
        <f>A271+1</f>
        <v>67</v>
      </c>
      <c r="B275" s="59">
        <v>40646</v>
      </c>
      <c r="C275" s="60" t="str">
        <f>IF(B275="","",TEXT(B275,"(aaa)"))</f>
        <v>(水)</v>
      </c>
      <c r="D275" s="89" t="s">
        <v>26</v>
      </c>
      <c r="E275" s="27" t="s">
        <v>32</v>
      </c>
      <c r="F275" s="89"/>
      <c r="G275" s="87" t="s">
        <v>28</v>
      </c>
      <c r="H275" s="37" t="s">
        <v>11</v>
      </c>
      <c r="I275" s="83" t="s">
        <v>20</v>
      </c>
      <c r="J275" s="84" t="s">
        <v>21</v>
      </c>
      <c r="K275" s="84" t="s">
        <v>22</v>
      </c>
      <c r="L275" s="85" t="s">
        <v>14</v>
      </c>
      <c r="M275" s="48"/>
      <c r="N275" s="1"/>
      <c r="O275" s="94">
        <f>IF(AND(O274="",O276="")=TRUE,"",V275/SUM(V275:X275)*100)</f>
        <v>62.68656716417911</v>
      </c>
      <c r="P275" s="45" t="str">
        <f>IF(AND(L274="",L276="")=TRUE,"",V275&amp;"勝"&amp;W275&amp;"敗"&amp;X275&amp;"引")</f>
        <v>42勝25敗0引</v>
      </c>
      <c r="Q275" s="137"/>
      <c r="R275" s="138"/>
      <c r="S275" s="138"/>
      <c r="T275" s="139"/>
      <c r="U275" s="95"/>
      <c r="V275" s="95">
        <f>IF(U274=2,V271+1,IF(U274=0,0,V271))</f>
        <v>42</v>
      </c>
      <c r="W275" s="95">
        <f>IF(U274=3,W271+1,IF(U274=0,0,W271))</f>
        <v>25</v>
      </c>
      <c r="X275" s="95">
        <f>IF(U274=1,X271+1,X271)</f>
        <v>0</v>
      </c>
    </row>
    <row r="276" spans="1:24" ht="21" customHeight="1" thickBot="1">
      <c r="A276" s="6"/>
      <c r="B276" s="7"/>
      <c r="C276" s="7"/>
      <c r="D276" s="75">
        <v>0.71875</v>
      </c>
      <c r="E276" s="17">
        <v>83.850999999999999</v>
      </c>
      <c r="F276" s="91">
        <v>-0.01</v>
      </c>
      <c r="G276" s="108">
        <v>10000</v>
      </c>
      <c r="H276" s="92">
        <v>0.1</v>
      </c>
      <c r="I276" s="56">
        <f>E276+F276</f>
        <v>83.840999999999994</v>
      </c>
      <c r="J276" s="57">
        <f>I276+H274</f>
        <v>83.920999999999992</v>
      </c>
      <c r="K276" s="57">
        <f>I276-H276</f>
        <v>83.741</v>
      </c>
      <c r="L276" s="53">
        <v>1</v>
      </c>
      <c r="M276" s="53" t="s">
        <v>47</v>
      </c>
      <c r="N276" s="8">
        <v>-1000</v>
      </c>
      <c r="O276" s="8">
        <f>IF(L276&lt;&gt;"",IF(M276="○",100,IF(M276="×",-100,"")),"")</f>
        <v>-100</v>
      </c>
      <c r="P276" s="54" t="str">
        <f>IF(M276="○","勝",IF(M276="×","敗",""))</f>
        <v>敗</v>
      </c>
      <c r="U276" s="95"/>
      <c r="V276" s="95"/>
      <c r="W276" s="95"/>
      <c r="X276" s="95"/>
    </row>
    <row r="277" spans="1:24" ht="21" customHeight="1">
      <c r="A277" s="26" t="s">
        <v>0</v>
      </c>
      <c r="B277" s="38" t="s">
        <v>33</v>
      </c>
      <c r="C277" s="38" t="s">
        <v>34</v>
      </c>
      <c r="D277" s="88" t="s">
        <v>26</v>
      </c>
      <c r="E277" s="25" t="s">
        <v>31</v>
      </c>
      <c r="F277" s="88" t="s">
        <v>27</v>
      </c>
      <c r="G277" s="86" t="s">
        <v>28</v>
      </c>
      <c r="H277" s="18" t="s">
        <v>10</v>
      </c>
      <c r="I277" s="41" t="s">
        <v>19</v>
      </c>
      <c r="J277" s="40" t="s">
        <v>21</v>
      </c>
      <c r="K277" s="40" t="s">
        <v>22</v>
      </c>
      <c r="L277" s="82" t="s">
        <v>14</v>
      </c>
      <c r="M277" s="36" t="s">
        <v>15</v>
      </c>
      <c r="N277" s="33" t="s">
        <v>16</v>
      </c>
      <c r="O277" s="33" t="s">
        <v>12</v>
      </c>
      <c r="P277" s="34" t="s">
        <v>13</v>
      </c>
      <c r="Q277" s="176" t="s">
        <v>118</v>
      </c>
      <c r="R277" s="138"/>
      <c r="S277" s="138"/>
      <c r="T277" s="139"/>
      <c r="U277" s="95"/>
      <c r="V277" s="95"/>
      <c r="W277" s="95"/>
      <c r="X277" s="95"/>
    </row>
    <row r="278" spans="1:24" ht="21" customHeight="1">
      <c r="A278" s="4"/>
      <c r="B278" s="58"/>
      <c r="C278" s="58"/>
      <c r="D278" s="74">
        <v>0.68541666666666667</v>
      </c>
      <c r="E278" s="16">
        <v>82.983000000000004</v>
      </c>
      <c r="F278" s="90">
        <v>0.01</v>
      </c>
      <c r="G278" s="42">
        <v>20000</v>
      </c>
      <c r="H278" s="30">
        <v>0.08</v>
      </c>
      <c r="I278" s="24">
        <f>E278+F278</f>
        <v>82.993000000000009</v>
      </c>
      <c r="J278" s="2">
        <f>I278-H278</f>
        <v>82.913000000000011</v>
      </c>
      <c r="K278" s="2">
        <f>I278+H280</f>
        <v>83.093000000000004</v>
      </c>
      <c r="L278" s="47"/>
      <c r="M278" s="47"/>
      <c r="N278" s="1" t="str">
        <f>IF(M278="○",H278*G278,IF(M278="×",-H278*G278,""))</f>
        <v/>
      </c>
      <c r="O278" s="1" t="str">
        <f>IF(L278&lt;&gt;"",IF(M278="○",100,IF(M278="×",-100,"")),"")</f>
        <v/>
      </c>
      <c r="P278" s="45" t="str">
        <f>IF(M278="○","勝",IF(M278="×","敗",""))</f>
        <v/>
      </c>
      <c r="Q278" s="176" t="s">
        <v>119</v>
      </c>
      <c r="R278" s="142"/>
      <c r="S278" s="142"/>
      <c r="T278" s="139"/>
      <c r="U278" s="95">
        <f>IF(AND(V278="",W278="")=TRUE,0,IF(AND(V278="勝",W278="敗")=TRUE,1,IF(AND(W278="勝",V278="敗")=TRUE,1,IF(AND(V278="勝",W278="")=TRUE,2,IF(AND(W278="勝",V278="")=TRUE,2,IF(AND(V278="敗",W278="")=TRUE,3,IF(AND(W278="敗",V278="")=TRUE,3,0)))))))</f>
        <v>3</v>
      </c>
      <c r="V278" s="95" t="str">
        <f>IF(L278="","",P278)</f>
        <v/>
      </c>
      <c r="W278" s="95" t="str">
        <f>IF(L280="","",P280)</f>
        <v>敗</v>
      </c>
      <c r="X278" s="95"/>
    </row>
    <row r="279" spans="1:24" ht="21" customHeight="1">
      <c r="A279" s="5">
        <f>A275+1</f>
        <v>68</v>
      </c>
      <c r="B279" s="59">
        <v>40651</v>
      </c>
      <c r="C279" s="60" t="str">
        <f>IF(B279="","",TEXT(B279,"(aaa)"))</f>
        <v>(月)</v>
      </c>
      <c r="D279" s="89" t="s">
        <v>26</v>
      </c>
      <c r="E279" s="27" t="s">
        <v>32</v>
      </c>
      <c r="F279" s="89"/>
      <c r="G279" s="87" t="s">
        <v>28</v>
      </c>
      <c r="H279" s="37" t="s">
        <v>11</v>
      </c>
      <c r="I279" s="83" t="s">
        <v>20</v>
      </c>
      <c r="J279" s="84" t="s">
        <v>21</v>
      </c>
      <c r="K279" s="84" t="s">
        <v>22</v>
      </c>
      <c r="L279" s="85" t="s">
        <v>14</v>
      </c>
      <c r="M279" s="48"/>
      <c r="N279" s="1"/>
      <c r="O279" s="94">
        <f>IF(AND(O278="",O280="")=TRUE,"",V279/SUM(V279:X279)*100)</f>
        <v>61.764705882352942</v>
      </c>
      <c r="P279" s="45" t="str">
        <f>IF(AND(L278="",L280="")=TRUE,"",V279&amp;"勝"&amp;W279&amp;"敗"&amp;X279&amp;"引")</f>
        <v>42勝26敗0引</v>
      </c>
      <c r="Q279" s="137"/>
      <c r="R279" s="138"/>
      <c r="S279" s="138"/>
      <c r="T279" s="139"/>
      <c r="U279" s="95"/>
      <c r="V279" s="95">
        <f>IF(U278=2,V275+1,IF(U278=0,0,V275))</f>
        <v>42</v>
      </c>
      <c r="W279" s="95">
        <f>IF(U278=3,W275+1,IF(U278=0,0,W275))</f>
        <v>26</v>
      </c>
      <c r="X279" s="95">
        <f>IF(U278=1,X275+1,X275)</f>
        <v>0</v>
      </c>
    </row>
    <row r="280" spans="1:24" ht="21" customHeight="1" thickBot="1">
      <c r="A280" s="6"/>
      <c r="B280" s="7"/>
      <c r="C280" s="7"/>
      <c r="D280" s="75">
        <v>0.75</v>
      </c>
      <c r="E280" s="17">
        <v>82.644999999999996</v>
      </c>
      <c r="F280" s="91">
        <v>-0.01</v>
      </c>
      <c r="G280" s="108">
        <v>20000</v>
      </c>
      <c r="H280" s="92">
        <v>0.1</v>
      </c>
      <c r="I280" s="56">
        <f>E280+F280</f>
        <v>82.634999999999991</v>
      </c>
      <c r="J280" s="57">
        <f>I280+H278</f>
        <v>82.714999999999989</v>
      </c>
      <c r="K280" s="57">
        <f>I280-H280</f>
        <v>82.534999999999997</v>
      </c>
      <c r="L280" s="53">
        <v>1</v>
      </c>
      <c r="M280" s="53" t="s">
        <v>47</v>
      </c>
      <c r="N280" s="8">
        <v>-2020</v>
      </c>
      <c r="O280" s="8">
        <f>IF(L280&lt;&gt;"",IF(M280="○",100,IF(M280="×",-100,"")),"")</f>
        <v>-100</v>
      </c>
      <c r="P280" s="54" t="str">
        <f>IF(M280="○","勝",IF(M280="×","敗",""))</f>
        <v>敗</v>
      </c>
      <c r="U280" s="95"/>
      <c r="V280" s="95"/>
      <c r="W280" s="95"/>
      <c r="X280" s="95"/>
    </row>
    <row r="281" spans="1:24" ht="21" customHeight="1">
      <c r="A281" s="26" t="s">
        <v>0</v>
      </c>
      <c r="B281" s="38" t="s">
        <v>33</v>
      </c>
      <c r="C281" s="38" t="s">
        <v>34</v>
      </c>
      <c r="D281" s="88" t="s">
        <v>26</v>
      </c>
      <c r="E281" s="25" t="s">
        <v>31</v>
      </c>
      <c r="F281" s="88" t="s">
        <v>27</v>
      </c>
      <c r="G281" s="86" t="s">
        <v>28</v>
      </c>
      <c r="H281" s="18" t="s">
        <v>10</v>
      </c>
      <c r="I281" s="41" t="s">
        <v>19</v>
      </c>
      <c r="J281" s="40" t="s">
        <v>21</v>
      </c>
      <c r="K281" s="40" t="s">
        <v>22</v>
      </c>
      <c r="L281" s="82" t="s">
        <v>14</v>
      </c>
      <c r="M281" s="36" t="s">
        <v>15</v>
      </c>
      <c r="N281" s="33" t="s">
        <v>16</v>
      </c>
      <c r="O281" s="33" t="s">
        <v>12</v>
      </c>
      <c r="P281" s="34" t="s">
        <v>13</v>
      </c>
      <c r="Q281" s="176"/>
      <c r="R281" s="138"/>
      <c r="S281" s="138"/>
      <c r="T281" s="139"/>
      <c r="U281" s="95"/>
      <c r="V281" s="95"/>
      <c r="W281" s="95"/>
      <c r="X281" s="95"/>
    </row>
    <row r="282" spans="1:24" ht="21" customHeight="1">
      <c r="A282" s="4"/>
      <c r="B282" s="58"/>
      <c r="C282" s="58"/>
      <c r="D282" s="74">
        <v>0.63124999999999998</v>
      </c>
      <c r="E282" s="16">
        <v>82.944000000000003</v>
      </c>
      <c r="F282" s="90">
        <v>0.01</v>
      </c>
      <c r="G282" s="42">
        <v>10000</v>
      </c>
      <c r="H282" s="30">
        <v>0.08</v>
      </c>
      <c r="I282" s="24">
        <f>E282+F282</f>
        <v>82.954000000000008</v>
      </c>
      <c r="J282" s="2">
        <f>I282-H282</f>
        <v>82.874000000000009</v>
      </c>
      <c r="K282" s="2">
        <f>I282+H284</f>
        <v>83.054000000000002</v>
      </c>
      <c r="L282" s="47"/>
      <c r="M282" s="47"/>
      <c r="N282" s="1" t="str">
        <f>IF(M282="○",H282*G282,IF(M282="×",-H282*G282,""))</f>
        <v/>
      </c>
      <c r="O282" s="1" t="str">
        <f>IF(L282&lt;&gt;"",IF(M282="○",100,IF(M282="×",-100,"")),"")</f>
        <v/>
      </c>
      <c r="P282" s="45" t="str">
        <f>IF(M282="○","勝",IF(M282="×","敗",""))</f>
        <v/>
      </c>
      <c r="Q282" s="176"/>
      <c r="R282" s="142"/>
      <c r="S282" s="142"/>
      <c r="T282" s="139"/>
      <c r="U282" s="95">
        <f>IF(AND(V282="",W282="")=TRUE,0,IF(AND(V282="勝",W282="敗")=TRUE,1,IF(AND(W282="勝",V282="敗")=TRUE,1,IF(AND(V282="勝",W282="")=TRUE,2,IF(AND(W282="勝",V282="")=TRUE,2,IF(AND(V282="敗",W282="")=TRUE,3,IF(AND(W282="敗",V282="")=TRUE,3,0)))))))</f>
        <v>3</v>
      </c>
      <c r="V282" s="95" t="str">
        <f>IF(L282="","",P282)</f>
        <v/>
      </c>
      <c r="W282" s="95" t="str">
        <f>IF(L284="","",P284)</f>
        <v>敗</v>
      </c>
      <c r="X282" s="95"/>
    </row>
    <row r="283" spans="1:24" ht="21" customHeight="1">
      <c r="A283" s="5">
        <f>A279+1</f>
        <v>69</v>
      </c>
      <c r="B283" s="59">
        <v>40653</v>
      </c>
      <c r="C283" s="60" t="str">
        <f>IF(B283="","",TEXT(B283,"(aaa)"))</f>
        <v>(水)</v>
      </c>
      <c r="D283" s="89" t="s">
        <v>26</v>
      </c>
      <c r="E283" s="27" t="s">
        <v>32</v>
      </c>
      <c r="F283" s="89"/>
      <c r="G283" s="87" t="s">
        <v>28</v>
      </c>
      <c r="H283" s="37" t="s">
        <v>11</v>
      </c>
      <c r="I283" s="83" t="s">
        <v>20</v>
      </c>
      <c r="J283" s="84" t="s">
        <v>21</v>
      </c>
      <c r="K283" s="84" t="s">
        <v>22</v>
      </c>
      <c r="L283" s="85" t="s">
        <v>14</v>
      </c>
      <c r="M283" s="48"/>
      <c r="N283" s="1"/>
      <c r="O283" s="94">
        <f>IF(AND(O282="",O284="")=TRUE,"",V283/SUM(V283:X283)*100)</f>
        <v>60.869565217391312</v>
      </c>
      <c r="P283" s="45" t="str">
        <f>IF(AND(L282="",L284="")=TRUE,"",V283&amp;"勝"&amp;W283&amp;"敗"&amp;X283&amp;"引")</f>
        <v>42勝27敗0引</v>
      </c>
      <c r="Q283" s="137"/>
      <c r="R283" s="138"/>
      <c r="S283" s="138"/>
      <c r="T283" s="139"/>
      <c r="U283" s="95"/>
      <c r="V283" s="95">
        <f>IF(U282=2,V279+1,IF(U282=0,0,V279))</f>
        <v>42</v>
      </c>
      <c r="W283" s="95">
        <f>IF(U282=3,W279+1,IF(U282=0,0,W279))</f>
        <v>27</v>
      </c>
      <c r="X283" s="95">
        <f>IF(U282=1,X279+1,X279)</f>
        <v>0</v>
      </c>
    </row>
    <row r="284" spans="1:24" ht="21" customHeight="1" thickBot="1">
      <c r="A284" s="6"/>
      <c r="B284" s="7"/>
      <c r="C284" s="7"/>
      <c r="D284" s="75">
        <v>0.76874999999999993</v>
      </c>
      <c r="E284" s="17">
        <v>82.671999999999997</v>
      </c>
      <c r="F284" s="91">
        <v>-0.01</v>
      </c>
      <c r="G284" s="108">
        <v>10000</v>
      </c>
      <c r="H284" s="92">
        <v>0.1</v>
      </c>
      <c r="I284" s="56">
        <f>E284+F284</f>
        <v>82.661999999999992</v>
      </c>
      <c r="J284" s="57">
        <f>I284+H282</f>
        <v>82.74199999999999</v>
      </c>
      <c r="K284" s="57">
        <f>I284-H284</f>
        <v>82.561999999999998</v>
      </c>
      <c r="L284" s="53">
        <v>1</v>
      </c>
      <c r="M284" s="53" t="s">
        <v>47</v>
      </c>
      <c r="N284" s="8">
        <v>-1100</v>
      </c>
      <c r="O284" s="8">
        <f>IF(L284&lt;&gt;"",IF(M284="○",100,IF(M284="×",-100,"")),"")</f>
        <v>-100</v>
      </c>
      <c r="P284" s="54" t="str">
        <f>IF(M284="○","勝",IF(M284="×","敗",""))</f>
        <v>敗</v>
      </c>
      <c r="Q284" s="176" t="s">
        <v>123</v>
      </c>
      <c r="U284" s="95"/>
      <c r="V284" s="95"/>
      <c r="W284" s="95"/>
      <c r="X284" s="95"/>
    </row>
    <row r="285" spans="1:24" ht="21" customHeight="1">
      <c r="A285" s="26" t="s">
        <v>0</v>
      </c>
      <c r="B285" s="38" t="s">
        <v>33</v>
      </c>
      <c r="C285" s="38" t="s">
        <v>34</v>
      </c>
      <c r="D285" s="88" t="s">
        <v>26</v>
      </c>
      <c r="E285" s="25" t="s">
        <v>31</v>
      </c>
      <c r="F285" s="88" t="s">
        <v>27</v>
      </c>
      <c r="G285" s="86" t="s">
        <v>28</v>
      </c>
      <c r="H285" s="18" t="s">
        <v>10</v>
      </c>
      <c r="I285" s="41" t="s">
        <v>19</v>
      </c>
      <c r="J285" s="40" t="s">
        <v>21</v>
      </c>
      <c r="K285" s="40" t="s">
        <v>22</v>
      </c>
      <c r="L285" s="82" t="s">
        <v>14</v>
      </c>
      <c r="M285" s="36" t="s">
        <v>15</v>
      </c>
      <c r="N285" s="33" t="s">
        <v>16</v>
      </c>
      <c r="O285" s="33" t="s">
        <v>12</v>
      </c>
      <c r="P285" s="34" t="s">
        <v>13</v>
      </c>
      <c r="Q285" s="176" t="s">
        <v>119</v>
      </c>
      <c r="R285" s="138"/>
      <c r="S285" s="138"/>
      <c r="T285" s="139"/>
      <c r="U285" s="95"/>
      <c r="V285" s="95"/>
      <c r="W285" s="95"/>
      <c r="X285" s="95"/>
    </row>
    <row r="286" spans="1:24" ht="21" customHeight="1">
      <c r="A286" s="4"/>
      <c r="B286" s="58"/>
      <c r="C286" s="58"/>
      <c r="D286" s="74">
        <v>0.63958333333333328</v>
      </c>
      <c r="E286" s="16">
        <v>82.224999999999994</v>
      </c>
      <c r="F286" s="90">
        <v>1E-3</v>
      </c>
      <c r="G286" s="42">
        <v>20000</v>
      </c>
      <c r="H286" s="30">
        <v>0.08</v>
      </c>
      <c r="I286" s="24">
        <f>E286+F286</f>
        <v>82.225999999999999</v>
      </c>
      <c r="J286" s="2">
        <f>I286-H286</f>
        <v>82.146000000000001</v>
      </c>
      <c r="K286" s="2">
        <f>I286+H288</f>
        <v>82.325999999999993</v>
      </c>
      <c r="L286" s="47"/>
      <c r="M286" s="47"/>
      <c r="N286" s="1" t="str">
        <f>IF(M286="○",H286*G286,IF(M286="×",-H286*G286,""))</f>
        <v/>
      </c>
      <c r="O286" s="1" t="str">
        <f>IF(L286&lt;&gt;"",IF(M286="○",100,IF(M286="×",-100,"")),"")</f>
        <v/>
      </c>
      <c r="P286" s="45" t="str">
        <f>IF(M286="○","勝",IF(M286="×","敗",""))</f>
        <v/>
      </c>
      <c r="Q286" s="176"/>
      <c r="R286" s="142"/>
      <c r="S286" s="142"/>
      <c r="T286" s="139"/>
      <c r="U286" s="95">
        <f>IF(AND(V286="",W286="")=TRUE,0,IF(AND(V286="勝",W286="敗")=TRUE,1,IF(AND(W286="勝",V286="敗")=TRUE,1,IF(AND(V286="勝",W286="")=TRUE,2,IF(AND(W286="勝",V286="")=TRUE,2,IF(AND(V286="敗",W286="")=TRUE,3,IF(AND(W286="敗",V286="")=TRUE,3,0)))))))</f>
        <v>2</v>
      </c>
      <c r="V286" s="95" t="str">
        <f>IF(L286="","",P286)</f>
        <v/>
      </c>
      <c r="W286" s="95" t="str">
        <f>IF(L288="","",P288)</f>
        <v>勝</v>
      </c>
      <c r="X286" s="95"/>
    </row>
    <row r="287" spans="1:24" ht="21" customHeight="1">
      <c r="A287" s="5">
        <f>A283+1</f>
        <v>70</v>
      </c>
      <c r="B287" s="59">
        <v>40658</v>
      </c>
      <c r="C287" s="60" t="str">
        <f>IF(B287="","",TEXT(B287,"(aaa)"))</f>
        <v>(月)</v>
      </c>
      <c r="D287" s="89" t="s">
        <v>26</v>
      </c>
      <c r="E287" s="27" t="s">
        <v>32</v>
      </c>
      <c r="F287" s="89"/>
      <c r="G287" s="87" t="s">
        <v>28</v>
      </c>
      <c r="H287" s="37" t="s">
        <v>11</v>
      </c>
      <c r="I287" s="83" t="s">
        <v>20</v>
      </c>
      <c r="J287" s="84" t="s">
        <v>21</v>
      </c>
      <c r="K287" s="84" t="s">
        <v>22</v>
      </c>
      <c r="L287" s="85" t="s">
        <v>14</v>
      </c>
      <c r="M287" s="48"/>
      <c r="N287" s="1"/>
      <c r="O287" s="94">
        <f>IF(AND(O286="",O288="")=TRUE,"",V287/SUM(V287:X287)*100)</f>
        <v>61.428571428571431</v>
      </c>
      <c r="P287" s="45" t="str">
        <f>IF(AND(L286="",L288="")=TRUE,"",V287&amp;"勝"&amp;W287&amp;"敗"&amp;X287&amp;"引")</f>
        <v>43勝27敗0引</v>
      </c>
      <c r="Q287" s="137"/>
      <c r="R287" s="138"/>
      <c r="S287" s="138"/>
      <c r="T287" s="139"/>
      <c r="U287" s="95"/>
      <c r="V287" s="95">
        <f>IF(U286=2,V283+1,IF(U286=0,0,V283))</f>
        <v>43</v>
      </c>
      <c r="W287" s="95">
        <f>IF(U286=3,W283+1,IF(U286=0,0,W283))</f>
        <v>27</v>
      </c>
      <c r="X287" s="95">
        <f>IF(U286=1,X283+1,X283)</f>
        <v>0</v>
      </c>
    </row>
    <row r="288" spans="1:24" ht="21" customHeight="1" thickBot="1">
      <c r="A288" s="6"/>
      <c r="B288" s="7"/>
      <c r="C288" s="7"/>
      <c r="D288" s="75">
        <v>0.79999999999999993</v>
      </c>
      <c r="E288" s="17">
        <v>81.944000000000003</v>
      </c>
      <c r="F288" s="91">
        <v>-0.01</v>
      </c>
      <c r="G288" s="108">
        <v>20000</v>
      </c>
      <c r="H288" s="92">
        <v>0.1</v>
      </c>
      <c r="I288" s="56">
        <f>E288+F288</f>
        <v>81.933999999999997</v>
      </c>
      <c r="J288" s="57">
        <f>I288+H286</f>
        <v>82.013999999999996</v>
      </c>
      <c r="K288" s="57">
        <f>I288-H288</f>
        <v>81.834000000000003</v>
      </c>
      <c r="L288" s="53">
        <v>1</v>
      </c>
      <c r="M288" s="53" t="s">
        <v>45</v>
      </c>
      <c r="N288" s="8">
        <v>1600</v>
      </c>
      <c r="O288" s="8">
        <f>IF(L288&lt;&gt;"",IF(M288="○",100,IF(M288="×",-100,"")),"")</f>
        <v>100</v>
      </c>
      <c r="P288" s="54" t="str">
        <f>IF(M288="○","勝",IF(M288="×","敗",""))</f>
        <v>勝</v>
      </c>
      <c r="U288" s="95"/>
      <c r="V288" s="95"/>
      <c r="W288" s="95"/>
      <c r="X288" s="95"/>
    </row>
    <row r="289" spans="1:24" ht="21" customHeight="1">
      <c r="A289" s="26" t="s">
        <v>0</v>
      </c>
      <c r="B289" s="38" t="s">
        <v>33</v>
      </c>
      <c r="C289" s="38" t="s">
        <v>34</v>
      </c>
      <c r="D289" s="88" t="s">
        <v>26</v>
      </c>
      <c r="E289" s="25" t="s">
        <v>31</v>
      </c>
      <c r="F289" s="88" t="s">
        <v>27</v>
      </c>
      <c r="G289" s="86" t="s">
        <v>28</v>
      </c>
      <c r="H289" s="18" t="s">
        <v>10</v>
      </c>
      <c r="I289" s="41" t="s">
        <v>19</v>
      </c>
      <c r="J289" s="40" t="s">
        <v>21</v>
      </c>
      <c r="K289" s="40" t="s">
        <v>22</v>
      </c>
      <c r="L289" s="82" t="s">
        <v>14</v>
      </c>
      <c r="M289" s="36" t="s">
        <v>15</v>
      </c>
      <c r="N289" s="33" t="s">
        <v>16</v>
      </c>
      <c r="O289" s="33" t="s">
        <v>12</v>
      </c>
      <c r="P289" s="34" t="s">
        <v>13</v>
      </c>
      <c r="Q289" s="176" t="s">
        <v>124</v>
      </c>
      <c r="R289" s="138"/>
      <c r="S289" s="138"/>
      <c r="T289" s="139"/>
      <c r="U289" s="95"/>
      <c r="V289" s="95"/>
      <c r="W289" s="95"/>
      <c r="X289" s="95"/>
    </row>
    <row r="290" spans="1:24" ht="21" customHeight="1">
      <c r="A290" s="4"/>
      <c r="B290" s="58"/>
      <c r="C290" s="58"/>
      <c r="D290" s="74">
        <v>0.67291666666666661</v>
      </c>
      <c r="E290" s="16">
        <v>81.614999999999995</v>
      </c>
      <c r="F290" s="90">
        <v>0.01</v>
      </c>
      <c r="G290" s="42">
        <v>10000</v>
      </c>
      <c r="H290" s="30">
        <v>0.08</v>
      </c>
      <c r="I290" s="24">
        <f>E290+F290</f>
        <v>81.625</v>
      </c>
      <c r="J290" s="2">
        <f>I290-H290</f>
        <v>81.545000000000002</v>
      </c>
      <c r="K290" s="2">
        <f>I290+H292</f>
        <v>81.724999999999994</v>
      </c>
      <c r="L290" s="47"/>
      <c r="M290" s="47"/>
      <c r="N290" s="1" t="str">
        <f>IF(M290="○",H290*G290,IF(M290="×",-H290*G290,""))</f>
        <v/>
      </c>
      <c r="O290" s="1" t="str">
        <f>IF(L290&lt;&gt;"",IF(M290="○",100,IF(M290="×",-100,"")),"")</f>
        <v/>
      </c>
      <c r="P290" s="45" t="str">
        <f>IF(M290="○","勝",IF(M290="×","敗",""))</f>
        <v/>
      </c>
      <c r="Q290" s="176"/>
      <c r="R290" s="142"/>
      <c r="S290" s="142"/>
      <c r="T290" s="139"/>
      <c r="U290" s="95">
        <f>IF(AND(V290="",W290="")=TRUE,0,IF(AND(V290="勝",W290="敗")=TRUE,1,IF(AND(W290="勝",V290="敗")=TRUE,1,IF(AND(V290="勝",W290="")=TRUE,2,IF(AND(W290="勝",V290="")=TRUE,2,IF(AND(V290="敗",W290="")=TRUE,3,IF(AND(W290="敗",V290="")=TRUE,3,0)))))))</f>
        <v>3</v>
      </c>
      <c r="V290" s="95" t="str">
        <f>IF(L290="","",P290)</f>
        <v/>
      </c>
      <c r="W290" s="95" t="str">
        <f>IF(L292="","",P292)</f>
        <v>敗</v>
      </c>
      <c r="X290" s="95"/>
    </row>
    <row r="291" spans="1:24" ht="21" customHeight="1">
      <c r="A291" s="5">
        <f>A287+1</f>
        <v>71</v>
      </c>
      <c r="B291" s="59">
        <v>40662</v>
      </c>
      <c r="C291" s="60" t="str">
        <f>IF(B291="","",TEXT(B291,"(aaa)"))</f>
        <v>(金)</v>
      </c>
      <c r="D291" s="89" t="s">
        <v>26</v>
      </c>
      <c r="E291" s="27" t="s">
        <v>32</v>
      </c>
      <c r="F291" s="89"/>
      <c r="G291" s="87" t="s">
        <v>28</v>
      </c>
      <c r="H291" s="37" t="s">
        <v>11</v>
      </c>
      <c r="I291" s="83" t="s">
        <v>20</v>
      </c>
      <c r="J291" s="84" t="s">
        <v>21</v>
      </c>
      <c r="K291" s="84" t="s">
        <v>22</v>
      </c>
      <c r="L291" s="85" t="s">
        <v>14</v>
      </c>
      <c r="M291" s="48"/>
      <c r="N291" s="1"/>
      <c r="O291" s="94">
        <f>IF(AND(O290="",O292="")=TRUE,"",V291/SUM(V291:X291)*100)</f>
        <v>60.563380281690137</v>
      </c>
      <c r="P291" s="45" t="str">
        <f>IF(AND(L290="",L292="")=TRUE,"",V291&amp;"勝"&amp;W291&amp;"敗"&amp;X291&amp;"引")</f>
        <v>43勝28敗0引</v>
      </c>
      <c r="Q291" s="137"/>
      <c r="R291" s="138"/>
      <c r="S291" s="138"/>
      <c r="T291" s="139"/>
      <c r="U291" s="95"/>
      <c r="V291" s="95">
        <f>IF(U290=2,V287+1,IF(U290=0,0,V287))</f>
        <v>43</v>
      </c>
      <c r="W291" s="95">
        <f>IF(U290=3,W287+1,IF(U290=0,0,W287))</f>
        <v>28</v>
      </c>
      <c r="X291" s="95">
        <f>IF(U290=1,X287+1,X287)</f>
        <v>0</v>
      </c>
    </row>
    <row r="292" spans="1:24" ht="21" customHeight="1" thickBot="1">
      <c r="A292" s="6"/>
      <c r="B292" s="7"/>
      <c r="C292" s="7"/>
      <c r="D292" s="75">
        <v>0.81666666666666676</v>
      </c>
      <c r="E292" s="17">
        <v>81.278000000000006</v>
      </c>
      <c r="F292" s="91">
        <v>-0.01</v>
      </c>
      <c r="G292" s="108">
        <v>10000</v>
      </c>
      <c r="H292" s="92">
        <v>0.1</v>
      </c>
      <c r="I292" s="56">
        <f>E292+F292</f>
        <v>81.268000000000001</v>
      </c>
      <c r="J292" s="57">
        <f>I292+H290</f>
        <v>81.347999999999999</v>
      </c>
      <c r="K292" s="57">
        <f>I292-H292</f>
        <v>81.168000000000006</v>
      </c>
      <c r="L292" s="53">
        <v>1</v>
      </c>
      <c r="M292" s="53" t="s">
        <v>47</v>
      </c>
      <c r="N292" s="8">
        <v>-1080</v>
      </c>
      <c r="O292" s="8">
        <f>IF(L292&lt;&gt;"",IF(M292="○",100,IF(M292="×",-100,"")),"")</f>
        <v>-100</v>
      </c>
      <c r="P292" s="54" t="str">
        <f>IF(M292="○","勝",IF(M292="×","敗",""))</f>
        <v>敗</v>
      </c>
      <c r="U292" s="95"/>
      <c r="V292" s="95"/>
      <c r="W292" s="95"/>
      <c r="X292" s="95"/>
    </row>
    <row r="293" spans="1:24" ht="21" customHeight="1">
      <c r="A293" s="26" t="s">
        <v>0</v>
      </c>
      <c r="B293" s="38" t="s">
        <v>33</v>
      </c>
      <c r="C293" s="38" t="s">
        <v>34</v>
      </c>
      <c r="D293" s="88" t="s">
        <v>26</v>
      </c>
      <c r="E293" s="25" t="s">
        <v>31</v>
      </c>
      <c r="F293" s="88" t="s">
        <v>27</v>
      </c>
      <c r="G293" s="86" t="s">
        <v>28</v>
      </c>
      <c r="H293" s="18" t="s">
        <v>10</v>
      </c>
      <c r="I293" s="41" t="s">
        <v>19</v>
      </c>
      <c r="J293" s="40" t="s">
        <v>21</v>
      </c>
      <c r="K293" s="40" t="s">
        <v>22</v>
      </c>
      <c r="L293" s="82" t="s">
        <v>14</v>
      </c>
      <c r="M293" s="36" t="s">
        <v>15</v>
      </c>
      <c r="N293" s="33" t="s">
        <v>16</v>
      </c>
      <c r="O293" s="33" t="s">
        <v>12</v>
      </c>
      <c r="P293" s="34" t="s">
        <v>13</v>
      </c>
      <c r="Q293" s="176"/>
      <c r="R293" s="138"/>
      <c r="S293" s="138"/>
      <c r="T293" s="139"/>
      <c r="U293" s="95"/>
      <c r="V293" s="95"/>
      <c r="W293" s="95"/>
      <c r="X293" s="95"/>
    </row>
    <row r="294" spans="1:24" ht="21" customHeight="1">
      <c r="A294" s="4"/>
      <c r="B294" s="58"/>
      <c r="C294" s="58"/>
      <c r="D294" s="74">
        <v>0.76458333333333339</v>
      </c>
      <c r="E294" s="16">
        <v>81.596000000000004</v>
      </c>
      <c r="F294" s="90">
        <v>0.01</v>
      </c>
      <c r="G294" s="42">
        <v>20000</v>
      </c>
      <c r="H294" s="30">
        <v>0.08</v>
      </c>
      <c r="I294" s="24">
        <f>E294+F294</f>
        <v>81.606000000000009</v>
      </c>
      <c r="J294" s="2">
        <f>I294-H294</f>
        <v>81.52600000000001</v>
      </c>
      <c r="K294" s="2">
        <f>I294+H296</f>
        <v>81.706000000000003</v>
      </c>
      <c r="L294" s="47"/>
      <c r="M294" s="47"/>
      <c r="N294" s="1" t="str">
        <f>IF(M294="○",H294*G294,IF(M294="×",-H294*G294,""))</f>
        <v/>
      </c>
      <c r="O294" s="1" t="str">
        <f>IF(L294&lt;&gt;"",IF(M294="○",100,IF(M294="×",-100,"")),"")</f>
        <v/>
      </c>
      <c r="P294" s="45" t="str">
        <f>IF(M294="○","勝",IF(M294="×","敗",""))</f>
        <v/>
      </c>
      <c r="Q294" s="176"/>
      <c r="R294" s="142"/>
      <c r="S294" s="142"/>
      <c r="T294" s="139"/>
      <c r="U294" s="95">
        <f>IF(AND(V294="",W294="")=TRUE,0,IF(AND(V294="勝",W294="敗")=TRUE,1,IF(AND(W294="勝",V294="敗")=TRUE,1,IF(AND(V294="勝",W294="")=TRUE,2,IF(AND(W294="勝",V294="")=TRUE,2,IF(AND(V294="敗",W294="")=TRUE,3,IF(AND(W294="敗",V294="")=TRUE,3,0)))))))</f>
        <v>2</v>
      </c>
      <c r="V294" s="95" t="str">
        <f>IF(L294="","",P294)</f>
        <v/>
      </c>
      <c r="W294" s="95" t="str">
        <f>IF(L296="","",P296)</f>
        <v>勝</v>
      </c>
      <c r="X294" s="95"/>
    </row>
    <row r="295" spans="1:24" ht="21" customHeight="1">
      <c r="A295" s="5">
        <f>A291+1</f>
        <v>72</v>
      </c>
      <c r="B295" s="59">
        <v>40665</v>
      </c>
      <c r="C295" s="60" t="str">
        <f>IF(B295="","",TEXT(B295,"(aaa)"))</f>
        <v>(月)</v>
      </c>
      <c r="D295" s="89" t="s">
        <v>26</v>
      </c>
      <c r="E295" s="27" t="s">
        <v>32</v>
      </c>
      <c r="F295" s="89"/>
      <c r="G295" s="87" t="s">
        <v>28</v>
      </c>
      <c r="H295" s="37" t="s">
        <v>11</v>
      </c>
      <c r="I295" s="83" t="s">
        <v>20</v>
      </c>
      <c r="J295" s="84" t="s">
        <v>21</v>
      </c>
      <c r="K295" s="84" t="s">
        <v>22</v>
      </c>
      <c r="L295" s="85" t="s">
        <v>14</v>
      </c>
      <c r="M295" s="48"/>
      <c r="N295" s="1"/>
      <c r="O295" s="94">
        <f>IF(AND(O294="",O296="")=TRUE,"",V295/SUM(V295:X295)*100)</f>
        <v>61.111111111111114</v>
      </c>
      <c r="P295" s="45" t="str">
        <f>IF(AND(L294="",L296="")=TRUE,"",V295&amp;"勝"&amp;W295&amp;"敗"&amp;X295&amp;"引")</f>
        <v>44勝28敗0引</v>
      </c>
      <c r="Q295" s="137"/>
      <c r="R295" s="138"/>
      <c r="S295" s="138"/>
      <c r="T295" s="139"/>
      <c r="U295" s="95"/>
      <c r="V295" s="95">
        <f>IF(U294=2,V291+1,IF(U294=0,0,V291))</f>
        <v>44</v>
      </c>
      <c r="W295" s="95">
        <f>IF(U294=3,W291+1,IF(U294=0,0,W291))</f>
        <v>28</v>
      </c>
      <c r="X295" s="95">
        <f>IF(U294=1,X291+1,X291)</f>
        <v>0</v>
      </c>
    </row>
    <row r="296" spans="1:24" ht="21" customHeight="1" thickBot="1">
      <c r="A296" s="6"/>
      <c r="B296" s="7"/>
      <c r="C296" s="7"/>
      <c r="D296" s="75">
        <v>0.65833333333333333</v>
      </c>
      <c r="E296" s="17">
        <v>81.417000000000002</v>
      </c>
      <c r="F296" s="91">
        <v>-0.01</v>
      </c>
      <c r="G296" s="108">
        <v>20000</v>
      </c>
      <c r="H296" s="92">
        <v>0.1</v>
      </c>
      <c r="I296" s="56">
        <f>E296+F296</f>
        <v>81.406999999999996</v>
      </c>
      <c r="J296" s="57">
        <f>I296+H294</f>
        <v>81.486999999999995</v>
      </c>
      <c r="K296" s="57">
        <f>I296-H296</f>
        <v>81.307000000000002</v>
      </c>
      <c r="L296" s="53">
        <v>1</v>
      </c>
      <c r="M296" s="53" t="s">
        <v>45</v>
      </c>
      <c r="N296" s="8">
        <v>1600</v>
      </c>
      <c r="O296" s="8">
        <f>IF(L296&lt;&gt;"",IF(M296="○",100,IF(M296="×",-100,"")),"")</f>
        <v>100</v>
      </c>
      <c r="P296" s="54" t="str">
        <f>IF(M296="○","勝",IF(M296="×","敗",""))</f>
        <v>勝</v>
      </c>
      <c r="U296" s="95"/>
      <c r="V296" s="95"/>
      <c r="W296" s="95"/>
      <c r="X296" s="95"/>
    </row>
    <row r="297" spans="1:24" ht="21" customHeight="1">
      <c r="A297" s="26" t="s">
        <v>0</v>
      </c>
      <c r="B297" s="38" t="s">
        <v>33</v>
      </c>
      <c r="C297" s="38" t="s">
        <v>34</v>
      </c>
      <c r="D297" s="88" t="s">
        <v>26</v>
      </c>
      <c r="E297" s="25" t="s">
        <v>31</v>
      </c>
      <c r="F297" s="88" t="s">
        <v>27</v>
      </c>
      <c r="G297" s="86" t="s">
        <v>28</v>
      </c>
      <c r="H297" s="18" t="s">
        <v>10</v>
      </c>
      <c r="I297" s="41" t="s">
        <v>19</v>
      </c>
      <c r="J297" s="40" t="s">
        <v>21</v>
      </c>
      <c r="K297" s="40" t="s">
        <v>22</v>
      </c>
      <c r="L297" s="82" t="s">
        <v>14</v>
      </c>
      <c r="M297" s="36" t="s">
        <v>15</v>
      </c>
      <c r="N297" s="33" t="s">
        <v>16</v>
      </c>
      <c r="O297" s="33" t="s">
        <v>12</v>
      </c>
      <c r="P297" s="34" t="s">
        <v>13</v>
      </c>
      <c r="Q297" s="176"/>
      <c r="R297" s="138"/>
      <c r="S297" s="138"/>
      <c r="T297" s="139"/>
      <c r="U297" s="95"/>
      <c r="V297" s="95"/>
      <c r="W297" s="95"/>
      <c r="X297" s="95"/>
    </row>
    <row r="298" spans="1:24" ht="21" customHeight="1">
      <c r="A298" s="4"/>
      <c r="B298" s="58"/>
      <c r="C298" s="58"/>
      <c r="D298" s="74">
        <v>0.81458333333333333</v>
      </c>
      <c r="E298" s="16">
        <v>81.200999999999993</v>
      </c>
      <c r="F298" s="90">
        <v>0.01</v>
      </c>
      <c r="G298" s="42">
        <v>10000</v>
      </c>
      <c r="H298" s="30">
        <v>0.08</v>
      </c>
      <c r="I298" s="24">
        <f>E298+F298</f>
        <v>81.210999999999999</v>
      </c>
      <c r="J298" s="2">
        <f>I298-H298</f>
        <v>81.131</v>
      </c>
      <c r="K298" s="2">
        <f>I298+H300</f>
        <v>81.310999999999993</v>
      </c>
      <c r="L298" s="47"/>
      <c r="M298" s="47"/>
      <c r="N298" s="1" t="str">
        <f>IF(M298="○",H298*G298,IF(M298="×",-H298*G298,""))</f>
        <v/>
      </c>
      <c r="O298" s="1" t="str">
        <f>IF(L298&lt;&gt;"",IF(M298="○",100,IF(M298="×",-100,"")),"")</f>
        <v/>
      </c>
      <c r="P298" s="45" t="str">
        <f>IF(M298="○","勝",IF(M298="×","敗",""))</f>
        <v/>
      </c>
      <c r="Q298" s="137"/>
      <c r="R298" s="142"/>
      <c r="S298" s="142"/>
      <c r="T298" s="139"/>
      <c r="U298" s="95">
        <f>IF(AND(V298="",W298="")=TRUE,0,IF(AND(V298="勝",W298="敗")=TRUE,1,IF(AND(W298="勝",V298="敗")=TRUE,1,IF(AND(V298="勝",W298="")=TRUE,2,IF(AND(W298="勝",V298="")=TRUE,2,IF(AND(V298="敗",W298="")=TRUE,3,IF(AND(W298="敗",V298="")=TRUE,3,0)))))))</f>
        <v>2</v>
      </c>
      <c r="V298" s="95" t="str">
        <f>IF(L298="","",P298)</f>
        <v/>
      </c>
      <c r="W298" s="95" t="str">
        <f>IF(L300="","",P300)</f>
        <v>勝</v>
      </c>
      <c r="X298" s="95"/>
    </row>
    <row r="299" spans="1:24" ht="21" customHeight="1">
      <c r="A299" s="5">
        <f>A295+1</f>
        <v>73</v>
      </c>
      <c r="B299" s="59">
        <v>40667</v>
      </c>
      <c r="C299" s="60" t="str">
        <f>IF(B299="","",TEXT(B299,"(aaa)"))</f>
        <v>(水)</v>
      </c>
      <c r="D299" s="89" t="s">
        <v>26</v>
      </c>
      <c r="E299" s="27" t="s">
        <v>32</v>
      </c>
      <c r="F299" s="89"/>
      <c r="G299" s="87" t="s">
        <v>28</v>
      </c>
      <c r="H299" s="37" t="s">
        <v>11</v>
      </c>
      <c r="I299" s="83" t="s">
        <v>20</v>
      </c>
      <c r="J299" s="84" t="s">
        <v>21</v>
      </c>
      <c r="K299" s="84" t="s">
        <v>22</v>
      </c>
      <c r="L299" s="85" t="s">
        <v>14</v>
      </c>
      <c r="M299" s="48"/>
      <c r="N299" s="1"/>
      <c r="O299" s="94">
        <f>IF(AND(O298="",O300="")=TRUE,"",V299/SUM(V299:X299)*100)</f>
        <v>61.643835616438359</v>
      </c>
      <c r="P299" s="45" t="str">
        <f>IF(AND(L298="",L300="")=TRUE,"",V299&amp;"勝"&amp;W299&amp;"敗"&amp;X299&amp;"引")</f>
        <v>45勝28敗0引</v>
      </c>
      <c r="Q299" s="137"/>
      <c r="R299" s="138"/>
      <c r="S299" s="138"/>
      <c r="T299" s="139"/>
      <c r="U299" s="95"/>
      <c r="V299" s="95">
        <f>IF(U298=2,V295+1,IF(U298=0,0,V295))</f>
        <v>45</v>
      </c>
      <c r="W299" s="95">
        <f>IF(U298=3,W295+1,IF(U298=0,0,W295))</f>
        <v>28</v>
      </c>
      <c r="X299" s="95">
        <f>IF(U298=1,X295+1,X295)</f>
        <v>0</v>
      </c>
    </row>
    <row r="300" spans="1:24" ht="21" customHeight="1" thickBot="1">
      <c r="A300" s="6"/>
      <c r="B300" s="7"/>
      <c r="C300" s="7"/>
      <c r="D300" s="75">
        <v>0.625</v>
      </c>
      <c r="E300" s="17">
        <v>80.867999999999995</v>
      </c>
      <c r="F300" s="91">
        <v>-0.01</v>
      </c>
      <c r="G300" s="108">
        <v>10000</v>
      </c>
      <c r="H300" s="92">
        <v>0.1</v>
      </c>
      <c r="I300" s="56">
        <f>E300+F300</f>
        <v>80.85799999999999</v>
      </c>
      <c r="J300" s="57">
        <f>I300+H298</f>
        <v>80.937999999999988</v>
      </c>
      <c r="K300" s="57">
        <f>I300-H300</f>
        <v>80.757999999999996</v>
      </c>
      <c r="L300" s="53">
        <v>1</v>
      </c>
      <c r="M300" s="53" t="s">
        <v>45</v>
      </c>
      <c r="N300" s="8">
        <v>800</v>
      </c>
      <c r="O300" s="8">
        <f>IF(L300&lt;&gt;"",IF(M300="○",100,IF(M300="×",-100,"")),"")</f>
        <v>100</v>
      </c>
      <c r="P300" s="54" t="str">
        <f>IF(M300="○","勝",IF(M300="×","敗",""))</f>
        <v>勝</v>
      </c>
      <c r="U300" s="95"/>
      <c r="V300" s="95"/>
      <c r="W300" s="95"/>
      <c r="X300" s="95"/>
    </row>
    <row r="301" spans="1:24" ht="21" customHeight="1">
      <c r="A301" s="26" t="s">
        <v>0</v>
      </c>
      <c r="B301" s="38" t="s">
        <v>33</v>
      </c>
      <c r="C301" s="38" t="s">
        <v>34</v>
      </c>
      <c r="D301" s="88" t="s">
        <v>26</v>
      </c>
      <c r="E301" s="25" t="s">
        <v>31</v>
      </c>
      <c r="F301" s="88" t="s">
        <v>27</v>
      </c>
      <c r="G301" s="86" t="s">
        <v>28</v>
      </c>
      <c r="H301" s="18" t="s">
        <v>10</v>
      </c>
      <c r="I301" s="41" t="s">
        <v>19</v>
      </c>
      <c r="J301" s="40" t="s">
        <v>21</v>
      </c>
      <c r="K301" s="40" t="s">
        <v>22</v>
      </c>
      <c r="L301" s="82" t="s">
        <v>14</v>
      </c>
      <c r="M301" s="36" t="s">
        <v>15</v>
      </c>
      <c r="N301" s="33" t="s">
        <v>16</v>
      </c>
      <c r="O301" s="33" t="s">
        <v>12</v>
      </c>
      <c r="P301" s="34" t="s">
        <v>13</v>
      </c>
      <c r="Q301" s="176" t="s">
        <v>125</v>
      </c>
      <c r="R301" s="138"/>
      <c r="S301" s="138"/>
      <c r="T301" s="139"/>
      <c r="U301" s="95"/>
      <c r="V301" s="95"/>
      <c r="W301" s="95"/>
      <c r="X301" s="95"/>
    </row>
    <row r="302" spans="1:24" ht="21" customHeight="1">
      <c r="A302" s="4"/>
      <c r="B302" s="58"/>
      <c r="C302" s="58"/>
      <c r="D302" s="74">
        <v>0.8041666666666667</v>
      </c>
      <c r="E302" s="16">
        <v>80.838999999999999</v>
      </c>
      <c r="F302" s="90">
        <v>0.01</v>
      </c>
      <c r="G302" s="42">
        <v>20000</v>
      </c>
      <c r="H302" s="30">
        <v>0.08</v>
      </c>
      <c r="I302" s="24">
        <f>E302+F302</f>
        <v>80.849000000000004</v>
      </c>
      <c r="J302" s="2">
        <f>I302-H302</f>
        <v>80.769000000000005</v>
      </c>
      <c r="K302" s="2">
        <f>I302+H304</f>
        <v>80.948999999999998</v>
      </c>
      <c r="L302" s="47"/>
      <c r="M302" s="47"/>
      <c r="N302" s="1" t="str">
        <f>IF(M302="○",H302*G302,IF(M302="×",-H302*G302,""))</f>
        <v/>
      </c>
      <c r="O302" s="1" t="str">
        <f>IF(L302&lt;&gt;"",IF(M302="○",100,IF(M302="×",-100,"")),"")</f>
        <v/>
      </c>
      <c r="P302" s="45" t="str">
        <f>IF(M302="○","勝",IF(M302="×","敗",""))</f>
        <v/>
      </c>
      <c r="Q302" s="176"/>
      <c r="R302" s="142"/>
      <c r="S302" s="142"/>
      <c r="T302" s="139"/>
      <c r="U302" s="95">
        <f>IF(AND(V302="",W302="")=TRUE,0,IF(AND(V302="勝",W302="敗")=TRUE,1,IF(AND(W302="勝",V302="敗")=TRUE,1,IF(AND(V302="勝",W302="")=TRUE,2,IF(AND(W302="勝",V302="")=TRUE,2,IF(AND(V302="敗",W302="")=TRUE,3,IF(AND(W302="敗",V302="")=TRUE,3,0)))))))</f>
        <v>3</v>
      </c>
      <c r="V302" s="95" t="str">
        <f>IF(L302="","",P302)</f>
        <v/>
      </c>
      <c r="W302" s="95" t="str">
        <f>IF(L304="","",P304)</f>
        <v>敗</v>
      </c>
      <c r="X302" s="95"/>
    </row>
    <row r="303" spans="1:24" ht="21" customHeight="1">
      <c r="A303" s="5">
        <f>A299+1</f>
        <v>74</v>
      </c>
      <c r="B303" s="59">
        <v>40672</v>
      </c>
      <c r="C303" s="60" t="str">
        <f>IF(B303="","",TEXT(B303,"(aaa)"))</f>
        <v>(月)</v>
      </c>
      <c r="D303" s="89" t="s">
        <v>26</v>
      </c>
      <c r="E303" s="27" t="s">
        <v>32</v>
      </c>
      <c r="F303" s="89"/>
      <c r="G303" s="87" t="s">
        <v>28</v>
      </c>
      <c r="H303" s="37" t="s">
        <v>11</v>
      </c>
      <c r="I303" s="83" t="s">
        <v>20</v>
      </c>
      <c r="J303" s="84" t="s">
        <v>21</v>
      </c>
      <c r="K303" s="84" t="s">
        <v>22</v>
      </c>
      <c r="L303" s="85" t="s">
        <v>14</v>
      </c>
      <c r="M303" s="48"/>
      <c r="N303" s="1"/>
      <c r="O303" s="94">
        <f>IF(AND(O302="",O304="")=TRUE,"",V303/SUM(V303:X303)*100)</f>
        <v>60.810810810810814</v>
      </c>
      <c r="P303" s="45" t="str">
        <f>IF(AND(L302="",L304="")=TRUE,"",V303&amp;"勝"&amp;W303&amp;"敗"&amp;X303&amp;"引")</f>
        <v>45勝29敗0引</v>
      </c>
      <c r="Q303" s="137"/>
      <c r="R303" s="138"/>
      <c r="S303" s="138"/>
      <c r="T303" s="139"/>
      <c r="U303" s="95"/>
      <c r="V303" s="95">
        <f>IF(U302=2,V299+1,IF(U302=0,0,V299))</f>
        <v>45</v>
      </c>
      <c r="W303" s="95">
        <f>IF(U302=3,W299+1,IF(U302=0,0,W299))</f>
        <v>29</v>
      </c>
      <c r="X303" s="95">
        <f>IF(U302=1,X299+1,X299)</f>
        <v>0</v>
      </c>
    </row>
    <row r="304" spans="1:24" ht="21" customHeight="1" thickBot="1">
      <c r="A304" s="6"/>
      <c r="B304" s="7"/>
      <c r="C304" s="7"/>
      <c r="D304" s="75">
        <v>0.68541666666666667</v>
      </c>
      <c r="E304" s="17">
        <v>80.564999999999998</v>
      </c>
      <c r="F304" s="91">
        <v>-0.01</v>
      </c>
      <c r="G304" s="108">
        <v>20000</v>
      </c>
      <c r="H304" s="92">
        <v>0.1</v>
      </c>
      <c r="I304" s="56">
        <f>E304+F304</f>
        <v>80.554999999999993</v>
      </c>
      <c r="J304" s="57">
        <f>I304+H302</f>
        <v>80.634999999999991</v>
      </c>
      <c r="K304" s="57">
        <f>I304-H304</f>
        <v>80.454999999999998</v>
      </c>
      <c r="L304" s="53">
        <v>1</v>
      </c>
      <c r="M304" s="53" t="s">
        <v>47</v>
      </c>
      <c r="N304" s="8">
        <v>-2080</v>
      </c>
      <c r="O304" s="8">
        <f>IF(L304&lt;&gt;"",IF(M304="○",100,IF(M304="×",-100,"")),"")</f>
        <v>-100</v>
      </c>
      <c r="P304" s="54" t="str">
        <f>IF(M304="○","勝",IF(M304="×","敗",""))</f>
        <v>敗</v>
      </c>
      <c r="U304" s="95"/>
      <c r="V304" s="95"/>
      <c r="W304" s="95"/>
      <c r="X304" s="95"/>
    </row>
    <row r="305" spans="1:24" ht="21" customHeight="1">
      <c r="A305" s="26" t="s">
        <v>0</v>
      </c>
      <c r="B305" s="38" t="s">
        <v>33</v>
      </c>
      <c r="C305" s="38" t="s">
        <v>34</v>
      </c>
      <c r="D305" s="88" t="s">
        <v>26</v>
      </c>
      <c r="E305" s="25" t="s">
        <v>31</v>
      </c>
      <c r="F305" s="88" t="s">
        <v>27</v>
      </c>
      <c r="G305" s="86" t="s">
        <v>28</v>
      </c>
      <c r="H305" s="18" t="s">
        <v>10</v>
      </c>
      <c r="I305" s="41" t="s">
        <v>19</v>
      </c>
      <c r="J305" s="40" t="s">
        <v>21</v>
      </c>
      <c r="K305" s="40" t="s">
        <v>22</v>
      </c>
      <c r="L305" s="82" t="s">
        <v>14</v>
      </c>
      <c r="M305" s="36" t="s">
        <v>15</v>
      </c>
      <c r="N305" s="33" t="s">
        <v>16</v>
      </c>
      <c r="O305" s="33" t="s">
        <v>12</v>
      </c>
      <c r="P305" s="34" t="s">
        <v>13</v>
      </c>
      <c r="Q305" s="176"/>
      <c r="R305" s="138"/>
      <c r="S305" s="138"/>
      <c r="T305" s="139"/>
      <c r="U305" s="95"/>
      <c r="V305" s="95"/>
      <c r="W305" s="95"/>
      <c r="X305" s="95"/>
    </row>
    <row r="306" spans="1:24" ht="21" customHeight="1">
      <c r="A306" s="4"/>
      <c r="B306" s="58"/>
      <c r="C306" s="58"/>
      <c r="D306" s="74">
        <v>0.81458333333333333</v>
      </c>
      <c r="E306" s="16">
        <v>81.054000000000002</v>
      </c>
      <c r="F306" s="90">
        <v>0.01</v>
      </c>
      <c r="G306" s="42">
        <v>10000</v>
      </c>
      <c r="H306" s="30">
        <v>0.08</v>
      </c>
      <c r="I306" s="24">
        <f>E306+F306</f>
        <v>81.064000000000007</v>
      </c>
      <c r="J306" s="2">
        <f>I306-H306</f>
        <v>80.984000000000009</v>
      </c>
      <c r="K306" s="2">
        <f>I306+H308</f>
        <v>81.164000000000001</v>
      </c>
      <c r="L306" s="47">
        <v>1</v>
      </c>
      <c r="M306" s="47" t="s">
        <v>47</v>
      </c>
      <c r="N306" s="1">
        <v>-1020</v>
      </c>
      <c r="O306" s="1">
        <f>IF(L306&lt;&gt;"",IF(M306="○",100,IF(M306="×",-100,"")),"")</f>
        <v>-100</v>
      </c>
      <c r="P306" s="45" t="str">
        <f>IF(M306="○","勝",IF(M306="×","敗",""))</f>
        <v>敗</v>
      </c>
      <c r="Q306" s="176"/>
      <c r="R306" s="142"/>
      <c r="S306" s="142"/>
      <c r="T306" s="139"/>
      <c r="U306" s="95">
        <f>IF(AND(V306="",W306="")=TRUE,0,IF(AND(V306="勝",W306="敗")=TRUE,1,IF(AND(W306="勝",V306="敗")=TRUE,1,IF(AND(V306="勝",W306="")=TRUE,2,IF(AND(W306="勝",V306="")=TRUE,2,IF(AND(V306="敗",W306="")=TRUE,3,IF(AND(W306="敗",V306="")=TRUE,3,0)))))))</f>
        <v>3</v>
      </c>
      <c r="V306" s="95" t="str">
        <f>IF(L306="","",P306)</f>
        <v>敗</v>
      </c>
      <c r="W306" s="95" t="str">
        <f>IF(L308="","",P308)</f>
        <v/>
      </c>
      <c r="X306" s="95"/>
    </row>
    <row r="307" spans="1:24" ht="21" customHeight="1">
      <c r="A307" s="5">
        <f>A303+1</f>
        <v>75</v>
      </c>
      <c r="B307" s="59">
        <v>40674</v>
      </c>
      <c r="C307" s="60" t="str">
        <f>IF(B307="","",TEXT(B307,"(aaa)"))</f>
        <v>(水)</v>
      </c>
      <c r="D307" s="89" t="s">
        <v>26</v>
      </c>
      <c r="E307" s="27" t="s">
        <v>32</v>
      </c>
      <c r="F307" s="89"/>
      <c r="G307" s="87" t="s">
        <v>28</v>
      </c>
      <c r="H307" s="37" t="s">
        <v>11</v>
      </c>
      <c r="I307" s="83" t="s">
        <v>20</v>
      </c>
      <c r="J307" s="84" t="s">
        <v>21</v>
      </c>
      <c r="K307" s="84" t="s">
        <v>22</v>
      </c>
      <c r="L307" s="85" t="s">
        <v>14</v>
      </c>
      <c r="M307" s="48"/>
      <c r="N307" s="1"/>
      <c r="O307" s="94">
        <f>IF(AND(O306="",O308="")=TRUE,"",V307/SUM(V307:X307)*100)</f>
        <v>60</v>
      </c>
      <c r="P307" s="45" t="str">
        <f>IF(AND(L306="",L308="")=TRUE,"",V307&amp;"勝"&amp;W307&amp;"敗"&amp;X307&amp;"引")</f>
        <v>45勝30敗0引</v>
      </c>
      <c r="Q307" s="137"/>
      <c r="R307" s="138"/>
      <c r="S307" s="138"/>
      <c r="T307" s="139"/>
      <c r="U307" s="95"/>
      <c r="V307" s="95">
        <f>IF(U306=2,V303+1,IF(U306=0,0,V303))</f>
        <v>45</v>
      </c>
      <c r="W307" s="95">
        <f>IF(U306=3,W303+1,IF(U306=0,0,W303))</f>
        <v>30</v>
      </c>
      <c r="X307" s="95">
        <f>IF(U306=1,X303+1,X303)</f>
        <v>0</v>
      </c>
    </row>
    <row r="308" spans="1:24" ht="21" customHeight="1" thickBot="1">
      <c r="A308" s="6"/>
      <c r="B308" s="7"/>
      <c r="C308" s="7"/>
      <c r="D308" s="75">
        <v>0.75</v>
      </c>
      <c r="E308" s="17">
        <v>80.616</v>
      </c>
      <c r="F308" s="91">
        <v>-0.01</v>
      </c>
      <c r="G308" s="108">
        <v>10000</v>
      </c>
      <c r="H308" s="92">
        <v>0.1</v>
      </c>
      <c r="I308" s="56">
        <f>E308+F308</f>
        <v>80.605999999999995</v>
      </c>
      <c r="J308" s="57">
        <f>I308+H306</f>
        <v>80.685999999999993</v>
      </c>
      <c r="K308" s="57">
        <f>I308-H308</f>
        <v>80.506</v>
      </c>
      <c r="L308" s="53"/>
      <c r="M308" s="53"/>
      <c r="N308" s="8"/>
      <c r="O308" s="8" t="str">
        <f>IF(L308&lt;&gt;"",IF(M308="○",100,IF(M308="×",-100,"")),"")</f>
        <v/>
      </c>
      <c r="P308" s="54" t="str">
        <f>IF(M308="○","勝",IF(M308="×","敗",""))</f>
        <v/>
      </c>
      <c r="U308" s="95"/>
      <c r="V308" s="95"/>
      <c r="W308" s="95"/>
      <c r="X308" s="95"/>
    </row>
    <row r="309" spans="1:24" ht="21" customHeight="1">
      <c r="A309" s="26" t="s">
        <v>0</v>
      </c>
      <c r="B309" s="38" t="s">
        <v>33</v>
      </c>
      <c r="C309" s="38" t="s">
        <v>34</v>
      </c>
      <c r="D309" s="88" t="s">
        <v>26</v>
      </c>
      <c r="E309" s="25" t="s">
        <v>31</v>
      </c>
      <c r="F309" s="88" t="s">
        <v>27</v>
      </c>
      <c r="G309" s="86" t="s">
        <v>28</v>
      </c>
      <c r="H309" s="18" t="s">
        <v>10</v>
      </c>
      <c r="I309" s="41" t="s">
        <v>19</v>
      </c>
      <c r="J309" s="40" t="s">
        <v>21</v>
      </c>
      <c r="K309" s="40" t="s">
        <v>22</v>
      </c>
      <c r="L309" s="82" t="s">
        <v>14</v>
      </c>
      <c r="M309" s="36" t="s">
        <v>15</v>
      </c>
      <c r="N309" s="33" t="s">
        <v>16</v>
      </c>
      <c r="O309" s="33" t="s">
        <v>12</v>
      </c>
      <c r="P309" s="34" t="s">
        <v>13</v>
      </c>
      <c r="Q309" s="176"/>
      <c r="R309" s="138"/>
      <c r="S309" s="138"/>
      <c r="T309" s="139"/>
      <c r="U309" s="95"/>
      <c r="V309" s="95"/>
      <c r="W309" s="95"/>
      <c r="X309" s="95"/>
    </row>
    <row r="310" spans="1:24" ht="21" customHeight="1">
      <c r="A310" s="4"/>
      <c r="B310" s="58"/>
      <c r="C310" s="58"/>
      <c r="D310" s="74">
        <v>0.63750000000000007</v>
      </c>
      <c r="E310" s="16">
        <v>80.733000000000004</v>
      </c>
      <c r="F310" s="90">
        <v>0.01</v>
      </c>
      <c r="G310" s="42">
        <v>10000</v>
      </c>
      <c r="H310" s="30">
        <v>0.08</v>
      </c>
      <c r="I310" s="24">
        <f>E310+F310</f>
        <v>80.743000000000009</v>
      </c>
      <c r="J310" s="2">
        <f>I310-H310</f>
        <v>80.663000000000011</v>
      </c>
      <c r="K310" s="2">
        <f>I310+H312</f>
        <v>80.843000000000004</v>
      </c>
      <c r="L310" s="47">
        <v>1</v>
      </c>
      <c r="M310" s="47" t="s">
        <v>47</v>
      </c>
      <c r="N310" s="1">
        <v>-1000</v>
      </c>
      <c r="O310" s="1">
        <f>IF(L310&lt;&gt;"",IF(M310="○",100,IF(M310="×",-100,"")),"")</f>
        <v>-100</v>
      </c>
      <c r="P310" s="45" t="str">
        <f>IF(M310="○","勝",IF(M310="×","敗",""))</f>
        <v>敗</v>
      </c>
      <c r="Q310" s="176"/>
      <c r="R310" s="142"/>
      <c r="S310" s="142"/>
      <c r="T310" s="139"/>
      <c r="U310" s="95">
        <f>IF(AND(V310="",W310="")=TRUE,0,IF(AND(V310="勝",W310="敗")=TRUE,1,IF(AND(W310="勝",V310="敗")=TRUE,1,IF(AND(V310="勝",W310="")=TRUE,2,IF(AND(W310="勝",V310="")=TRUE,2,IF(AND(V310="敗",W310="")=TRUE,3,IF(AND(W310="敗",V310="")=TRUE,3,0)))))))</f>
        <v>3</v>
      </c>
      <c r="V310" s="95" t="str">
        <f>IF(L310="","",P310)</f>
        <v>敗</v>
      </c>
      <c r="W310" s="95" t="str">
        <f>IF(L312="","",P312)</f>
        <v/>
      </c>
      <c r="X310" s="95"/>
    </row>
    <row r="311" spans="1:24" ht="21" customHeight="1">
      <c r="A311" s="5">
        <f>A307+1</f>
        <v>76</v>
      </c>
      <c r="B311" s="59">
        <v>40676</v>
      </c>
      <c r="C311" s="60" t="str">
        <f>IF(B311="","",TEXT(B311,"(aaa)"))</f>
        <v>(金)</v>
      </c>
      <c r="D311" s="89" t="s">
        <v>26</v>
      </c>
      <c r="E311" s="27" t="s">
        <v>32</v>
      </c>
      <c r="F311" s="89"/>
      <c r="G311" s="87" t="s">
        <v>28</v>
      </c>
      <c r="H311" s="37" t="s">
        <v>11</v>
      </c>
      <c r="I311" s="83" t="s">
        <v>20</v>
      </c>
      <c r="J311" s="84" t="s">
        <v>21</v>
      </c>
      <c r="K311" s="84" t="s">
        <v>22</v>
      </c>
      <c r="L311" s="85" t="s">
        <v>14</v>
      </c>
      <c r="M311" s="48"/>
      <c r="N311" s="1"/>
      <c r="O311" s="94">
        <f>IF(AND(O310="",O312="")=TRUE,"",V311/SUM(V311:X311)*100)</f>
        <v>59.210526315789465</v>
      </c>
      <c r="P311" s="45" t="str">
        <f>IF(AND(L310="",L312="")=TRUE,"",V311&amp;"勝"&amp;W311&amp;"敗"&amp;X311&amp;"引")</f>
        <v>45勝31敗0引</v>
      </c>
      <c r="Q311" s="137"/>
      <c r="R311" s="138"/>
      <c r="S311" s="138"/>
      <c r="T311" s="139"/>
      <c r="U311" s="95"/>
      <c r="V311" s="95">
        <f>IF(U310=2,V307+1,IF(U310=0,0,V307))</f>
        <v>45</v>
      </c>
      <c r="W311" s="95">
        <f>IF(U310=3,W307+1,IF(U310=0,0,W307))</f>
        <v>31</v>
      </c>
      <c r="X311" s="95">
        <f>IF(U310=1,X307+1,X307)</f>
        <v>0</v>
      </c>
    </row>
    <row r="312" spans="1:24" ht="21" customHeight="1" thickBot="1">
      <c r="A312" s="6"/>
      <c r="B312" s="7"/>
      <c r="C312" s="7"/>
      <c r="D312" s="75">
        <v>0.67708333333333337</v>
      </c>
      <c r="E312" s="17">
        <v>80.346999999999994</v>
      </c>
      <c r="F312" s="91">
        <v>-0.01</v>
      </c>
      <c r="G312" s="108">
        <v>10000</v>
      </c>
      <c r="H312" s="92">
        <v>0.1</v>
      </c>
      <c r="I312" s="56">
        <f>E312+F312</f>
        <v>80.336999999999989</v>
      </c>
      <c r="J312" s="57">
        <f>I312+H310</f>
        <v>80.416999999999987</v>
      </c>
      <c r="K312" s="57">
        <f>I312-H312</f>
        <v>80.236999999999995</v>
      </c>
      <c r="L312" s="53"/>
      <c r="M312" s="53"/>
      <c r="N312" s="8"/>
      <c r="O312" s="8" t="str">
        <f>IF(L312&lt;&gt;"",IF(M312="○",100,IF(M312="×",-100,"")),"")</f>
        <v/>
      </c>
      <c r="P312" s="54" t="str">
        <f>IF(M312="○","勝",IF(M312="×","敗",""))</f>
        <v/>
      </c>
      <c r="Q312" s="176" t="s">
        <v>126</v>
      </c>
      <c r="U312" s="95"/>
      <c r="V312" s="95"/>
      <c r="W312" s="95"/>
      <c r="X312" s="95"/>
    </row>
    <row r="313" spans="1:24" ht="21" customHeight="1">
      <c r="A313" s="26" t="s">
        <v>0</v>
      </c>
      <c r="B313" s="38" t="s">
        <v>33</v>
      </c>
      <c r="C313" s="38" t="s">
        <v>34</v>
      </c>
      <c r="D313" s="88" t="s">
        <v>26</v>
      </c>
      <c r="E313" s="25" t="s">
        <v>31</v>
      </c>
      <c r="F313" s="88" t="s">
        <v>27</v>
      </c>
      <c r="G313" s="86" t="s">
        <v>28</v>
      </c>
      <c r="H313" s="18" t="s">
        <v>10</v>
      </c>
      <c r="I313" s="41" t="s">
        <v>19</v>
      </c>
      <c r="J313" s="40" t="s">
        <v>21</v>
      </c>
      <c r="K313" s="40" t="s">
        <v>22</v>
      </c>
      <c r="L313" s="82" t="s">
        <v>14</v>
      </c>
      <c r="M313" s="36" t="s">
        <v>15</v>
      </c>
      <c r="N313" s="33" t="s">
        <v>16</v>
      </c>
      <c r="O313" s="33" t="s">
        <v>12</v>
      </c>
      <c r="P313" s="34" t="s">
        <v>13</v>
      </c>
      <c r="Q313" s="137"/>
      <c r="R313" s="142"/>
      <c r="S313" s="142"/>
      <c r="T313" s="139"/>
      <c r="U313" s="95"/>
      <c r="V313" s="95"/>
      <c r="W313" s="95"/>
      <c r="X313" s="95"/>
    </row>
    <row r="314" spans="1:24" ht="21" customHeight="1">
      <c r="A314" s="4"/>
      <c r="B314" s="58"/>
      <c r="C314" s="58"/>
      <c r="D314" s="74">
        <v>0.63750000000000007</v>
      </c>
      <c r="E314" s="16">
        <v>81.209999999999994</v>
      </c>
      <c r="F314" s="90">
        <v>0.01</v>
      </c>
      <c r="G314" s="42">
        <v>10000</v>
      </c>
      <c r="H314" s="30">
        <v>0.08</v>
      </c>
      <c r="I314" s="24">
        <f>E314+F314</f>
        <v>81.22</v>
      </c>
      <c r="J314" s="2">
        <f>I314-H314</f>
        <v>81.14</v>
      </c>
      <c r="K314" s="2">
        <f>I314+H316</f>
        <v>81.319999999999993</v>
      </c>
      <c r="L314" s="47">
        <v>1</v>
      </c>
      <c r="M314" s="47" t="s">
        <v>47</v>
      </c>
      <c r="N314" s="1">
        <v>-1000</v>
      </c>
      <c r="O314" s="1">
        <f>IF(L314&lt;&gt;"",IF(M314="○",100,IF(M314="×",-100,"")),"")</f>
        <v>-100</v>
      </c>
      <c r="P314" s="45" t="str">
        <f>IF(M314="○","勝",IF(M314="×","敗",""))</f>
        <v>敗</v>
      </c>
      <c r="Q314" s="137"/>
      <c r="R314" s="138"/>
      <c r="S314" s="138"/>
      <c r="T314" s="139"/>
      <c r="U314" s="95">
        <f>IF(AND(V314="",W314="")=TRUE,0,IF(AND(V314="勝",W314="敗")=TRUE,1,IF(AND(W314="勝",V314="敗")=TRUE,1,IF(AND(V314="勝",W314="")=TRUE,2,IF(AND(W314="勝",V314="")=TRUE,2,IF(AND(V314="敗",W314="")=TRUE,3,IF(AND(W314="敗",V314="")=TRUE,3,0)))))))</f>
        <v>3</v>
      </c>
      <c r="V314" s="95" t="str">
        <f>IF(L314="","",P314)</f>
        <v>敗</v>
      </c>
      <c r="W314" s="95" t="str">
        <f>IF(L316="","",P316)</f>
        <v/>
      </c>
      <c r="X314" s="95"/>
    </row>
    <row r="315" spans="1:24" ht="21" customHeight="1">
      <c r="A315" s="5">
        <f>A311+1</f>
        <v>77</v>
      </c>
      <c r="B315" s="59">
        <v>40681</v>
      </c>
      <c r="C315" s="60" t="str">
        <f>IF(B315="","",TEXT(B315,"(aaa)"))</f>
        <v>(水)</v>
      </c>
      <c r="D315" s="89" t="s">
        <v>26</v>
      </c>
      <c r="E315" s="27" t="s">
        <v>32</v>
      </c>
      <c r="F315" s="89"/>
      <c r="G315" s="87" t="s">
        <v>28</v>
      </c>
      <c r="H315" s="37" t="s">
        <v>11</v>
      </c>
      <c r="I315" s="83" t="s">
        <v>20</v>
      </c>
      <c r="J315" s="84" t="s">
        <v>21</v>
      </c>
      <c r="K315" s="84" t="s">
        <v>22</v>
      </c>
      <c r="L315" s="85" t="s">
        <v>14</v>
      </c>
      <c r="M315" s="48"/>
      <c r="N315" s="1"/>
      <c r="O315" s="94">
        <f>IF(AND(O314="",O316="")=TRUE,"",V315/SUM(V315:X315)*100)</f>
        <v>58.441558441558442</v>
      </c>
      <c r="P315" s="45" t="str">
        <f>IF(AND(L314="",L316="")=TRUE,"",V315&amp;"勝"&amp;W315&amp;"敗"&amp;X315&amp;"引")</f>
        <v>45勝32敗0引</v>
      </c>
      <c r="Q315" s="137"/>
      <c r="R315" s="138"/>
      <c r="S315" s="138"/>
      <c r="T315" s="139"/>
      <c r="U315" s="95"/>
      <c r="V315" s="95">
        <f>IF(U314=2,V311+1,IF(U314=0,0,V311))</f>
        <v>45</v>
      </c>
      <c r="W315" s="95">
        <f>IF(U314=3,W311+1,IF(U314=0,0,W311))</f>
        <v>32</v>
      </c>
      <c r="X315" s="95">
        <f>IF(U314=1,X311+1,X311)</f>
        <v>0</v>
      </c>
    </row>
    <row r="316" spans="1:24" ht="21" customHeight="1" thickBot="1">
      <c r="A316" s="6"/>
      <c r="B316" s="7"/>
      <c r="C316" s="7"/>
      <c r="D316" s="75">
        <v>0.71250000000000002</v>
      </c>
      <c r="E316" s="17">
        <v>80.938000000000002</v>
      </c>
      <c r="F316" s="91">
        <v>-0.01</v>
      </c>
      <c r="G316" s="108">
        <v>10000</v>
      </c>
      <c r="H316" s="92">
        <v>0.1</v>
      </c>
      <c r="I316" s="56">
        <f>E316+F316</f>
        <v>80.927999999999997</v>
      </c>
      <c r="J316" s="57">
        <f>I316+H314</f>
        <v>81.007999999999996</v>
      </c>
      <c r="K316" s="57">
        <f>I316-H316</f>
        <v>80.828000000000003</v>
      </c>
      <c r="L316" s="53"/>
      <c r="M316" s="53"/>
      <c r="N316" s="8"/>
      <c r="O316" s="8" t="str">
        <f>IF(L316&lt;&gt;"",IF(M316="○",100,IF(M316="×",-100,"")),"")</f>
        <v/>
      </c>
      <c r="P316" s="54" t="str">
        <f>IF(M316="○","勝",IF(M316="×","敗",""))</f>
        <v/>
      </c>
      <c r="U316" s="95"/>
      <c r="V316" s="95"/>
      <c r="W316" s="95"/>
      <c r="X316" s="95"/>
    </row>
    <row r="317" spans="1:24" ht="21" customHeight="1">
      <c r="A317" s="26" t="s">
        <v>0</v>
      </c>
      <c r="B317" s="38" t="s">
        <v>33</v>
      </c>
      <c r="C317" s="38" t="s">
        <v>34</v>
      </c>
      <c r="D317" s="88" t="s">
        <v>26</v>
      </c>
      <c r="E317" s="25" t="s">
        <v>31</v>
      </c>
      <c r="F317" s="88" t="s">
        <v>27</v>
      </c>
      <c r="G317" s="86" t="s">
        <v>28</v>
      </c>
      <c r="H317" s="18" t="s">
        <v>10</v>
      </c>
      <c r="I317" s="41" t="s">
        <v>19</v>
      </c>
      <c r="J317" s="40" t="s">
        <v>21</v>
      </c>
      <c r="K317" s="40" t="s">
        <v>22</v>
      </c>
      <c r="L317" s="82" t="s">
        <v>14</v>
      </c>
      <c r="M317" s="36" t="s">
        <v>15</v>
      </c>
      <c r="N317" s="33" t="s">
        <v>16</v>
      </c>
      <c r="O317" s="33" t="s">
        <v>12</v>
      </c>
      <c r="P317" s="34" t="s">
        <v>13</v>
      </c>
      <c r="Q317" s="176"/>
      <c r="R317" s="138"/>
      <c r="S317" s="138"/>
      <c r="T317" s="139"/>
      <c r="U317" s="95"/>
      <c r="V317" s="95"/>
      <c r="W317" s="95"/>
      <c r="X317" s="95"/>
    </row>
    <row r="318" spans="1:24" ht="21" customHeight="1">
      <c r="A318" s="4"/>
      <c r="B318" s="58"/>
      <c r="C318" s="58"/>
      <c r="D318" s="74">
        <v>0.62708333333333333</v>
      </c>
      <c r="E318" s="16">
        <v>81.997</v>
      </c>
      <c r="F318" s="90">
        <v>0.01</v>
      </c>
      <c r="G318" s="42">
        <v>20000</v>
      </c>
      <c r="H318" s="30">
        <v>0.08</v>
      </c>
      <c r="I318" s="24">
        <f>E318+F318</f>
        <v>82.007000000000005</v>
      </c>
      <c r="J318" s="2">
        <f>I318-H318</f>
        <v>81.927000000000007</v>
      </c>
      <c r="K318" s="2">
        <f>I318+H320</f>
        <v>82.106999999999999</v>
      </c>
      <c r="L318" s="47">
        <v>1</v>
      </c>
      <c r="M318" s="47" t="s">
        <v>45</v>
      </c>
      <c r="N318" s="1">
        <f>IF(M318="○",H318*G318,IF(M318="×",-H318*G318,""))</f>
        <v>1600</v>
      </c>
      <c r="O318" s="1">
        <f>IF(L318&lt;&gt;"",IF(M318="○",100,IF(M318="×",-100,"")),"")</f>
        <v>100</v>
      </c>
      <c r="P318" s="45" t="str">
        <f>IF(M318="○","勝",IF(M318="×","敗",""))</f>
        <v>勝</v>
      </c>
      <c r="Q318" s="176"/>
      <c r="R318" s="142"/>
      <c r="S318" s="142"/>
      <c r="T318" s="139"/>
      <c r="U318" s="95">
        <f>IF(AND(V318="",W318="")=TRUE,0,IF(AND(V318="勝",W318="敗")=TRUE,1,IF(AND(W318="勝",V318="敗")=TRUE,1,IF(AND(V318="勝",W318="")=TRUE,2,IF(AND(W318="勝",V318="")=TRUE,2,IF(AND(V318="敗",W318="")=TRUE,3,IF(AND(W318="敗",V318="")=TRUE,3,0)))))))</f>
        <v>2</v>
      </c>
      <c r="V318" s="95" t="str">
        <f>IF(L318="","",P318)</f>
        <v>勝</v>
      </c>
      <c r="W318" s="95" t="str">
        <f>IF(L320="","",P320)</f>
        <v/>
      </c>
      <c r="X318" s="95"/>
    </row>
    <row r="319" spans="1:24" ht="21" customHeight="1">
      <c r="A319" s="5">
        <f>A315+1</f>
        <v>78</v>
      </c>
      <c r="B319" s="59">
        <v>40686</v>
      </c>
      <c r="C319" s="60" t="str">
        <f>IF(B319="","",TEXT(B319,"(aaa)"))</f>
        <v>(月)</v>
      </c>
      <c r="D319" s="89" t="s">
        <v>26</v>
      </c>
      <c r="E319" s="27" t="s">
        <v>32</v>
      </c>
      <c r="F319" s="89"/>
      <c r="G319" s="87" t="s">
        <v>28</v>
      </c>
      <c r="H319" s="37" t="s">
        <v>11</v>
      </c>
      <c r="I319" s="83" t="s">
        <v>20</v>
      </c>
      <c r="J319" s="84" t="s">
        <v>21</v>
      </c>
      <c r="K319" s="84" t="s">
        <v>22</v>
      </c>
      <c r="L319" s="85" t="s">
        <v>14</v>
      </c>
      <c r="M319" s="48"/>
      <c r="N319" s="1"/>
      <c r="O319" s="94">
        <f>IF(AND(O318="",O320="")=TRUE,"",V319/SUM(V319:X319)*100)</f>
        <v>58.974358974358978</v>
      </c>
      <c r="P319" s="45" t="str">
        <f>IF(AND(L318="",L320="")=TRUE,"",V319&amp;"勝"&amp;W319&amp;"敗"&amp;X319&amp;"引")</f>
        <v>46勝32敗0引</v>
      </c>
      <c r="Q319" s="137"/>
      <c r="R319" s="138"/>
      <c r="S319" s="138"/>
      <c r="T319" s="139"/>
      <c r="U319" s="95"/>
      <c r="V319" s="95">
        <f>IF(U318=2,V315+1,IF(U318=0,0,V315))</f>
        <v>46</v>
      </c>
      <c r="W319" s="95">
        <f>IF(U318=3,W315+1,IF(U318=0,0,W315))</f>
        <v>32</v>
      </c>
      <c r="X319" s="95">
        <f>IF(U318=1,X315+1,X315)</f>
        <v>0</v>
      </c>
    </row>
    <row r="320" spans="1:24" ht="21" customHeight="1" thickBot="1">
      <c r="A320" s="6"/>
      <c r="B320" s="7"/>
      <c r="C320" s="7"/>
      <c r="D320" s="75">
        <v>0.6958333333333333</v>
      </c>
      <c r="E320" s="17">
        <v>81.320999999999998</v>
      </c>
      <c r="F320" s="91">
        <v>-0.01</v>
      </c>
      <c r="G320" s="108">
        <v>20000</v>
      </c>
      <c r="H320" s="92">
        <v>0.1</v>
      </c>
      <c r="I320" s="56">
        <f>E320+F320</f>
        <v>81.310999999999993</v>
      </c>
      <c r="J320" s="57">
        <f>I320+H318</f>
        <v>81.390999999999991</v>
      </c>
      <c r="K320" s="57">
        <f>I320-H320</f>
        <v>81.210999999999999</v>
      </c>
      <c r="L320" s="53"/>
      <c r="M320" s="53"/>
      <c r="N320" s="8"/>
      <c r="O320" s="8" t="str">
        <f>IF(L320&lt;&gt;"",IF(M320="○",100,IF(M320="×",-100,"")),"")</f>
        <v/>
      </c>
      <c r="P320" s="54" t="str">
        <f>IF(M320="○","勝",IF(M320="×","敗",""))</f>
        <v/>
      </c>
      <c r="U320" s="95"/>
      <c r="V320" s="95"/>
      <c r="W320" s="95"/>
      <c r="X320" s="95"/>
    </row>
    <row r="321" spans="1:24" ht="21" customHeight="1">
      <c r="A321" s="26" t="s">
        <v>0</v>
      </c>
      <c r="B321" s="38" t="s">
        <v>33</v>
      </c>
      <c r="C321" s="38" t="s">
        <v>34</v>
      </c>
      <c r="D321" s="88" t="s">
        <v>26</v>
      </c>
      <c r="E321" s="25" t="s">
        <v>31</v>
      </c>
      <c r="F321" s="88" t="s">
        <v>27</v>
      </c>
      <c r="G321" s="86" t="s">
        <v>28</v>
      </c>
      <c r="H321" s="18" t="s">
        <v>10</v>
      </c>
      <c r="I321" s="41" t="s">
        <v>19</v>
      </c>
      <c r="J321" s="40" t="s">
        <v>21</v>
      </c>
      <c r="K321" s="40" t="s">
        <v>22</v>
      </c>
      <c r="L321" s="82" t="s">
        <v>14</v>
      </c>
      <c r="M321" s="36" t="s">
        <v>15</v>
      </c>
      <c r="N321" s="33" t="s">
        <v>16</v>
      </c>
      <c r="O321" s="33" t="s">
        <v>12</v>
      </c>
      <c r="P321" s="34" t="s">
        <v>13</v>
      </c>
      <c r="Q321" s="176"/>
      <c r="R321" s="138"/>
      <c r="S321" s="138"/>
      <c r="T321" s="139"/>
      <c r="U321" s="95"/>
      <c r="V321" s="95"/>
      <c r="W321" s="95"/>
      <c r="X321" s="95"/>
    </row>
    <row r="322" spans="1:24" ht="21" customHeight="1">
      <c r="A322" s="4"/>
      <c r="B322" s="58"/>
      <c r="C322" s="58"/>
      <c r="D322" s="74">
        <v>0.76458333333333339</v>
      </c>
      <c r="E322" s="16">
        <v>81.120999999999995</v>
      </c>
      <c r="F322" s="90">
        <v>0.01</v>
      </c>
      <c r="G322" s="42">
        <v>10000</v>
      </c>
      <c r="H322" s="30">
        <v>0.08</v>
      </c>
      <c r="I322" s="24">
        <f>E322+F322</f>
        <v>81.131</v>
      </c>
      <c r="J322" s="2">
        <f>I322-H322</f>
        <v>81.051000000000002</v>
      </c>
      <c r="K322" s="2">
        <f>I322+H324</f>
        <v>81.230999999999995</v>
      </c>
      <c r="L322" s="47">
        <v>1</v>
      </c>
      <c r="M322" s="47" t="s">
        <v>47</v>
      </c>
      <c r="N322" s="1">
        <v>-1010</v>
      </c>
      <c r="O322" s="1">
        <f>IF(L322&lt;&gt;"",IF(M322="○",100,IF(M322="×",-100,"")),"")</f>
        <v>-100</v>
      </c>
      <c r="P322" s="45" t="str">
        <f>IF(M322="○","勝",IF(M322="×","敗",""))</f>
        <v>敗</v>
      </c>
      <c r="Q322" s="176"/>
      <c r="R322" s="142"/>
      <c r="S322" s="142"/>
      <c r="T322" s="139"/>
      <c r="U322" s="95">
        <f>IF(AND(V322="",W322="")=TRUE,0,IF(AND(V322="勝",W322="敗")=TRUE,1,IF(AND(W322="勝",V322="敗")=TRUE,1,IF(AND(V322="勝",W322="")=TRUE,2,IF(AND(W322="勝",V322="")=TRUE,2,IF(AND(V322="敗",W322="")=TRUE,3,IF(AND(W322="敗",V322="")=TRUE,3,0)))))))</f>
        <v>3</v>
      </c>
      <c r="V322" s="95" t="str">
        <f>IF(L322="","",P322)</f>
        <v>敗</v>
      </c>
      <c r="W322" s="95" t="str">
        <f>IF(L324="","",P324)</f>
        <v/>
      </c>
      <c r="X322" s="95"/>
    </row>
    <row r="323" spans="1:24" ht="21" customHeight="1">
      <c r="A323" s="5">
        <f>A319+1</f>
        <v>79</v>
      </c>
      <c r="B323" s="59">
        <v>40690</v>
      </c>
      <c r="C323" s="60" t="str">
        <f>IF(B323="","",TEXT(B323,"(aaa)"))</f>
        <v>(金)</v>
      </c>
      <c r="D323" s="89" t="s">
        <v>26</v>
      </c>
      <c r="E323" s="27" t="s">
        <v>32</v>
      </c>
      <c r="F323" s="89"/>
      <c r="G323" s="87" t="s">
        <v>28</v>
      </c>
      <c r="H323" s="37" t="s">
        <v>11</v>
      </c>
      <c r="I323" s="83" t="s">
        <v>20</v>
      </c>
      <c r="J323" s="84" t="s">
        <v>21</v>
      </c>
      <c r="K323" s="84" t="s">
        <v>22</v>
      </c>
      <c r="L323" s="85" t="s">
        <v>14</v>
      </c>
      <c r="M323" s="48"/>
      <c r="N323" s="1"/>
      <c r="O323" s="94">
        <f>IF(AND(O322="",O324="")=TRUE,"",V323/SUM(V323:X323)*100)</f>
        <v>58.22784810126582</v>
      </c>
      <c r="P323" s="45" t="str">
        <f>IF(AND(L322="",L324="")=TRUE,"",V323&amp;"勝"&amp;W323&amp;"敗"&amp;X323&amp;"引")</f>
        <v>46勝33敗0引</v>
      </c>
      <c r="Q323" s="195" t="s">
        <v>129</v>
      </c>
      <c r="R323" s="138"/>
      <c r="S323" s="138"/>
      <c r="T323" s="139"/>
      <c r="U323" s="95"/>
      <c r="V323" s="95">
        <f>IF(U322=2,V319+1,IF(U322=0,0,V319))</f>
        <v>46</v>
      </c>
      <c r="W323" s="95">
        <f>IF(U322=3,W319+1,IF(U322=0,0,W319))</f>
        <v>33</v>
      </c>
      <c r="X323" s="95">
        <f>IF(U322=1,X319+1,X319)</f>
        <v>0</v>
      </c>
    </row>
    <row r="324" spans="1:24" ht="21" customHeight="1" thickBot="1">
      <c r="A324" s="6"/>
      <c r="B324" s="7"/>
      <c r="C324" s="7"/>
      <c r="D324" s="75">
        <v>0.74375000000000002</v>
      </c>
      <c r="E324" s="17">
        <v>80.831999999999994</v>
      </c>
      <c r="F324" s="91">
        <v>-0.01</v>
      </c>
      <c r="G324" s="108">
        <v>10000</v>
      </c>
      <c r="H324" s="92">
        <v>0.1</v>
      </c>
      <c r="I324" s="56">
        <f>E324+F324</f>
        <v>80.821999999999989</v>
      </c>
      <c r="J324" s="57">
        <f>I324+H322</f>
        <v>80.901999999999987</v>
      </c>
      <c r="K324" s="57">
        <f>I324-H324</f>
        <v>80.721999999999994</v>
      </c>
      <c r="L324" s="53"/>
      <c r="M324" s="53"/>
      <c r="N324" s="8"/>
      <c r="O324" s="8" t="str">
        <f>IF(L324&lt;&gt;"",IF(M324="○",100,IF(M324="×",-100,"")),"")</f>
        <v/>
      </c>
      <c r="P324" s="54" t="str">
        <f>IF(M324="○","勝",IF(M324="×","敗",""))</f>
        <v/>
      </c>
      <c r="U324" s="95"/>
      <c r="V324" s="95"/>
      <c r="W324" s="95"/>
      <c r="X324" s="95"/>
    </row>
    <row r="325" spans="1:24" ht="21" customHeight="1">
      <c r="A325" s="26" t="s">
        <v>0</v>
      </c>
      <c r="B325" s="38" t="s">
        <v>33</v>
      </c>
      <c r="C325" s="38" t="s">
        <v>34</v>
      </c>
      <c r="D325" s="88" t="s">
        <v>26</v>
      </c>
      <c r="E325" s="25" t="s">
        <v>31</v>
      </c>
      <c r="F325" s="88" t="s">
        <v>27</v>
      </c>
      <c r="G325" s="86" t="s">
        <v>28</v>
      </c>
      <c r="H325" s="18" t="s">
        <v>10</v>
      </c>
      <c r="I325" s="41" t="s">
        <v>19</v>
      </c>
      <c r="J325" s="40" t="s">
        <v>21</v>
      </c>
      <c r="K325" s="40" t="s">
        <v>22</v>
      </c>
      <c r="L325" s="82" t="s">
        <v>14</v>
      </c>
      <c r="M325" s="36" t="s">
        <v>15</v>
      </c>
      <c r="N325" s="33" t="s">
        <v>16</v>
      </c>
      <c r="O325" s="33" t="s">
        <v>12</v>
      </c>
      <c r="P325" s="34" t="s">
        <v>13</v>
      </c>
      <c r="Q325" s="176"/>
      <c r="R325" s="138"/>
      <c r="S325" s="138"/>
      <c r="T325" s="139"/>
      <c r="U325" s="95"/>
      <c r="V325" s="95"/>
      <c r="W325" s="95"/>
      <c r="X325" s="95"/>
    </row>
    <row r="326" spans="1:24" ht="21" customHeight="1">
      <c r="A326" s="4"/>
      <c r="B326" s="58"/>
      <c r="C326" s="58"/>
      <c r="D326" s="74">
        <v>0.68541666666666667</v>
      </c>
      <c r="E326" s="16">
        <v>81.506</v>
      </c>
      <c r="F326" s="90">
        <v>0.01</v>
      </c>
      <c r="G326" s="42">
        <v>10000</v>
      </c>
      <c r="H326" s="30">
        <v>0.08</v>
      </c>
      <c r="I326" s="24">
        <f>E326+F326</f>
        <v>81.516000000000005</v>
      </c>
      <c r="J326" s="2">
        <f>I326-H326</f>
        <v>81.436000000000007</v>
      </c>
      <c r="K326" s="2">
        <f>I326+H328</f>
        <v>81.616</v>
      </c>
      <c r="L326" s="47"/>
      <c r="M326" s="47"/>
      <c r="N326" s="1"/>
      <c r="O326" s="1" t="str">
        <f>IF(L326&lt;&gt;"",IF(M326="○",100,IF(M326="×",-100,"")),"")</f>
        <v/>
      </c>
      <c r="P326" s="45" t="str">
        <f>IF(M326="○","勝",IF(M326="×","敗",""))</f>
        <v/>
      </c>
      <c r="Q326" s="176"/>
      <c r="R326" s="142"/>
      <c r="S326" s="142"/>
      <c r="T326" s="139"/>
      <c r="U326" s="95">
        <f>IF(AND(V326="",W326="")=TRUE,0,IF(AND(V326="勝",W326="敗")=TRUE,1,IF(AND(W326="勝",V326="敗")=TRUE,1,IF(AND(V326="勝",W326="")=TRUE,2,IF(AND(W326="勝",V326="")=TRUE,2,IF(AND(V326="敗",W326="")=TRUE,3,IF(AND(W326="敗",V326="")=TRUE,3,0)))))))</f>
        <v>3</v>
      </c>
      <c r="V326" s="95" t="str">
        <f>IF(L326="","",P326)</f>
        <v/>
      </c>
      <c r="W326" s="95" t="str">
        <f>IF(L328="","",P328)</f>
        <v>敗</v>
      </c>
      <c r="X326" s="95"/>
    </row>
    <row r="327" spans="1:24" ht="21" customHeight="1">
      <c r="A327" s="5">
        <f>A323+1</f>
        <v>80</v>
      </c>
      <c r="B327" s="59">
        <v>40695</v>
      </c>
      <c r="C327" s="60" t="str">
        <f>IF(B327="","",TEXT(B327,"(aaa)"))</f>
        <v>(水)</v>
      </c>
      <c r="D327" s="89" t="s">
        <v>26</v>
      </c>
      <c r="E327" s="27" t="s">
        <v>32</v>
      </c>
      <c r="F327" s="89"/>
      <c r="G327" s="87" t="s">
        <v>28</v>
      </c>
      <c r="H327" s="37" t="s">
        <v>11</v>
      </c>
      <c r="I327" s="83" t="s">
        <v>20</v>
      </c>
      <c r="J327" s="84" t="s">
        <v>21</v>
      </c>
      <c r="K327" s="84" t="s">
        <v>22</v>
      </c>
      <c r="L327" s="85" t="s">
        <v>14</v>
      </c>
      <c r="M327" s="48"/>
      <c r="N327" s="1"/>
      <c r="O327" s="94">
        <f>IF(AND(O326="",O328="")=TRUE,"",V327/SUM(V327:X327)*100)</f>
        <v>57.499999999999993</v>
      </c>
      <c r="P327" s="45" t="str">
        <f>IF(AND(L326="",L328="")=TRUE,"",V327&amp;"勝"&amp;W327&amp;"敗"&amp;X327&amp;"引")</f>
        <v>46勝34敗0引</v>
      </c>
      <c r="Q327" s="137"/>
      <c r="R327" s="142"/>
      <c r="S327" s="142"/>
      <c r="T327" s="139"/>
      <c r="U327" s="95"/>
      <c r="V327" s="95">
        <f>IF(U326=2,V323+1,IF(U326=0,0,V323))</f>
        <v>46</v>
      </c>
      <c r="W327" s="95">
        <f>IF(U326=3,W323+1,IF(U326=0,0,W323))</f>
        <v>34</v>
      </c>
      <c r="X327" s="95">
        <f>IF(U326=1,X323+1,X323)</f>
        <v>0</v>
      </c>
    </row>
    <row r="328" spans="1:24" ht="21" customHeight="1" thickBot="1">
      <c r="A328" s="6"/>
      <c r="B328" s="7"/>
      <c r="C328" s="7"/>
      <c r="D328" s="75">
        <v>0.81458333333333333</v>
      </c>
      <c r="E328" s="17">
        <v>81.236999999999995</v>
      </c>
      <c r="F328" s="91">
        <v>-0.01</v>
      </c>
      <c r="G328" s="108">
        <v>10000</v>
      </c>
      <c r="H328" s="92">
        <v>0.1</v>
      </c>
      <c r="I328" s="56">
        <f>E328+F328</f>
        <v>81.22699999999999</v>
      </c>
      <c r="J328" s="57">
        <f>I328+H326</f>
        <v>81.306999999999988</v>
      </c>
      <c r="K328" s="57">
        <f>I328-H328</f>
        <v>81.126999999999995</v>
      </c>
      <c r="L328" s="53">
        <v>1</v>
      </c>
      <c r="M328" s="53" t="s">
        <v>47</v>
      </c>
      <c r="N328" s="8">
        <v>-2130</v>
      </c>
      <c r="O328" s="8">
        <f>IF(L328&lt;&gt;"",IF(M328="○",100,IF(M328="×",-100,"")),"")</f>
        <v>-100</v>
      </c>
      <c r="P328" s="54" t="str">
        <f>IF(M328="○","勝",IF(M328="×","敗",""))</f>
        <v>敗</v>
      </c>
      <c r="Q328" s="137"/>
      <c r="R328" s="138"/>
      <c r="S328" s="138"/>
      <c r="T328" s="139"/>
      <c r="U328" s="95"/>
      <c r="V328" s="95"/>
      <c r="W328" s="95"/>
      <c r="X328" s="95"/>
    </row>
    <row r="329" spans="1:24" ht="21" customHeight="1">
      <c r="A329" s="26" t="s">
        <v>0</v>
      </c>
      <c r="B329" s="38" t="s">
        <v>33</v>
      </c>
      <c r="C329" s="38" t="s">
        <v>34</v>
      </c>
      <c r="D329" s="88" t="s">
        <v>26</v>
      </c>
      <c r="E329" s="25" t="s">
        <v>31</v>
      </c>
      <c r="F329" s="88" t="s">
        <v>27</v>
      </c>
      <c r="G329" s="86" t="s">
        <v>28</v>
      </c>
      <c r="H329" s="18" t="s">
        <v>10</v>
      </c>
      <c r="I329" s="41" t="s">
        <v>19</v>
      </c>
      <c r="J329" s="40" t="s">
        <v>21</v>
      </c>
      <c r="K329" s="40" t="s">
        <v>22</v>
      </c>
      <c r="L329" s="82" t="s">
        <v>14</v>
      </c>
      <c r="M329" s="36" t="s">
        <v>15</v>
      </c>
      <c r="N329" s="33" t="s">
        <v>16</v>
      </c>
      <c r="O329" s="33" t="s">
        <v>12</v>
      </c>
      <c r="P329" s="34" t="s">
        <v>13</v>
      </c>
      <c r="Q329" s="176"/>
      <c r="R329" s="138"/>
      <c r="S329" s="138"/>
      <c r="T329" s="139"/>
      <c r="U329" s="95"/>
      <c r="V329" s="95"/>
      <c r="W329" s="95"/>
      <c r="X329" s="95"/>
    </row>
    <row r="330" spans="1:24" ht="21" customHeight="1">
      <c r="A330" s="4"/>
      <c r="B330" s="58"/>
      <c r="C330" s="58"/>
      <c r="D330" s="74">
        <v>0.77708333333333324</v>
      </c>
      <c r="E330" s="16">
        <v>80.256</v>
      </c>
      <c r="F330" s="90">
        <v>0.01</v>
      </c>
      <c r="G330" s="42">
        <v>10000</v>
      </c>
      <c r="H330" s="30">
        <v>0.08</v>
      </c>
      <c r="I330" s="24">
        <f>E330+F330</f>
        <v>80.266000000000005</v>
      </c>
      <c r="J330" s="2">
        <f>I330-H330</f>
        <v>80.186000000000007</v>
      </c>
      <c r="K330" s="2">
        <f>I330+H332</f>
        <v>80.366</v>
      </c>
      <c r="L330" s="47"/>
      <c r="M330" s="47"/>
      <c r="N330" s="1" t="str">
        <f>IF(M330="○",H330*G330,IF(M330="×",-H330*G330,""))</f>
        <v/>
      </c>
      <c r="O330" s="1" t="str">
        <f>IF(L330&lt;&gt;"",IF(M330="○",100,IF(M330="×",-100,"")),"")</f>
        <v/>
      </c>
      <c r="P330" s="45" t="str">
        <f>IF(M330="○","勝",IF(M330="×","敗",""))</f>
        <v/>
      </c>
      <c r="Q330" s="176" t="s">
        <v>130</v>
      </c>
      <c r="R330" s="142"/>
      <c r="S330" s="142"/>
      <c r="T330" s="139"/>
      <c r="U330" s="95">
        <f>IF(AND(V330="",W330="")=TRUE,0,IF(AND(V330="勝",W330="敗")=TRUE,1,IF(AND(W330="勝",V330="敗")=TRUE,1,IF(AND(V330="勝",W330="")=TRUE,2,IF(AND(W330="勝",V330="")=TRUE,2,IF(AND(V330="敗",W330="")=TRUE,3,IF(AND(W330="敗",V330="")=TRUE,3,0)))))))</f>
        <v>3</v>
      </c>
      <c r="V330" s="95" t="str">
        <f>IF(L330="","",P330)</f>
        <v/>
      </c>
      <c r="W330" s="95" t="str">
        <f>IF(L332="","",P332)</f>
        <v>敗</v>
      </c>
      <c r="X330" s="95"/>
    </row>
    <row r="331" spans="1:24" ht="21" customHeight="1">
      <c r="A331" s="5">
        <f>A327+1</f>
        <v>81</v>
      </c>
      <c r="B331" s="59">
        <v>40704</v>
      </c>
      <c r="C331" s="60" t="str">
        <f>IF(B331="","",TEXT(B331,"(aaa)"))</f>
        <v>(金)</v>
      </c>
      <c r="D331" s="89" t="s">
        <v>26</v>
      </c>
      <c r="E331" s="27" t="s">
        <v>32</v>
      </c>
      <c r="F331" s="89"/>
      <c r="G331" s="87" t="s">
        <v>28</v>
      </c>
      <c r="H331" s="37" t="s">
        <v>11</v>
      </c>
      <c r="I331" s="83" t="s">
        <v>20</v>
      </c>
      <c r="J331" s="84" t="s">
        <v>21</v>
      </c>
      <c r="K331" s="84" t="s">
        <v>22</v>
      </c>
      <c r="L331" s="85" t="s">
        <v>14</v>
      </c>
      <c r="M331" s="48"/>
      <c r="N331" s="1"/>
      <c r="O331" s="94">
        <f>IF(AND(O330="",O332="")=TRUE,"",V331/SUM(V331:X331)*100)</f>
        <v>56.79012345679012</v>
      </c>
      <c r="P331" s="45" t="str">
        <f>IF(AND(L330="",L332="")=TRUE,"",V331&amp;"勝"&amp;W331&amp;"敗"&amp;X331&amp;"引")</f>
        <v>46勝35敗0引</v>
      </c>
      <c r="Q331" s="176" t="s">
        <v>132</v>
      </c>
      <c r="R331" s="142"/>
      <c r="S331" s="142"/>
      <c r="T331" s="139"/>
      <c r="U331" s="95"/>
      <c r="V331" s="95">
        <f>IF(U330=2,V327+1,IF(U330=0,0,V327))</f>
        <v>46</v>
      </c>
      <c r="W331" s="95">
        <f>IF(U330=3,W327+1,IF(U330=0,0,W327))</f>
        <v>35</v>
      </c>
      <c r="X331" s="95">
        <f>IF(U330=1,X327+1,X327)</f>
        <v>0</v>
      </c>
    </row>
    <row r="332" spans="1:24" ht="21" customHeight="1" thickBot="1">
      <c r="A332" s="6"/>
      <c r="B332" s="7"/>
      <c r="C332" s="7"/>
      <c r="D332" s="75">
        <v>0.6875</v>
      </c>
      <c r="E332" s="17">
        <v>79.965999999999994</v>
      </c>
      <c r="F332" s="91">
        <v>-0.01</v>
      </c>
      <c r="G332" s="108">
        <v>10000</v>
      </c>
      <c r="H332" s="92">
        <v>0.1</v>
      </c>
      <c r="I332" s="56">
        <f>E332+F332</f>
        <v>79.955999999999989</v>
      </c>
      <c r="J332" s="57">
        <f>I332+H330</f>
        <v>80.035999999999987</v>
      </c>
      <c r="K332" s="57">
        <f>I332-H332</f>
        <v>79.855999999999995</v>
      </c>
      <c r="L332" s="53">
        <v>1</v>
      </c>
      <c r="M332" s="53" t="s">
        <v>47</v>
      </c>
      <c r="N332" s="8">
        <v>-1033</v>
      </c>
      <c r="O332" s="8">
        <f>IF(L332&lt;&gt;"",IF(M332="○",100,IF(M332="×",-100,"")),"")</f>
        <v>-100</v>
      </c>
      <c r="P332" s="54" t="str">
        <f>IF(M332="○","勝",IF(M332="×","敗",""))</f>
        <v>敗</v>
      </c>
      <c r="U332" s="95"/>
      <c r="V332" s="95"/>
      <c r="W332" s="95"/>
      <c r="X332" s="95"/>
    </row>
    <row r="333" spans="1:24" ht="21" customHeight="1">
      <c r="A333" s="26" t="s">
        <v>0</v>
      </c>
      <c r="B333" s="38" t="s">
        <v>33</v>
      </c>
      <c r="C333" s="38" t="s">
        <v>34</v>
      </c>
      <c r="D333" s="88" t="s">
        <v>26</v>
      </c>
      <c r="E333" s="25" t="s">
        <v>31</v>
      </c>
      <c r="F333" s="88" t="s">
        <v>27</v>
      </c>
      <c r="G333" s="86" t="s">
        <v>28</v>
      </c>
      <c r="H333" s="18" t="s">
        <v>10</v>
      </c>
      <c r="I333" s="41" t="s">
        <v>19</v>
      </c>
      <c r="J333" s="40" t="s">
        <v>21</v>
      </c>
      <c r="K333" s="40" t="s">
        <v>22</v>
      </c>
      <c r="L333" s="82" t="s">
        <v>14</v>
      </c>
      <c r="M333" s="36" t="s">
        <v>15</v>
      </c>
      <c r="N333" s="33" t="s">
        <v>16</v>
      </c>
      <c r="O333" s="33" t="s">
        <v>12</v>
      </c>
      <c r="P333" s="34" t="s">
        <v>13</v>
      </c>
      <c r="Q333" s="176"/>
      <c r="R333" s="138"/>
      <c r="S333" s="138"/>
      <c r="T333" s="139"/>
      <c r="U333" s="95"/>
      <c r="V333" s="95"/>
      <c r="W333" s="95"/>
      <c r="X333" s="95"/>
    </row>
    <row r="334" spans="1:24" ht="21" customHeight="1">
      <c r="A334" s="4"/>
      <c r="B334" s="58"/>
      <c r="C334" s="58"/>
      <c r="D334" s="74">
        <v>0.625</v>
      </c>
      <c r="E334" s="16">
        <v>80.504000000000005</v>
      </c>
      <c r="F334" s="90">
        <v>0.01</v>
      </c>
      <c r="G334" s="42">
        <v>20000</v>
      </c>
      <c r="H334" s="30">
        <v>0.08</v>
      </c>
      <c r="I334" s="24">
        <f>E334+F334</f>
        <v>80.51400000000001</v>
      </c>
      <c r="J334" s="2">
        <v>80.186000000000007</v>
      </c>
      <c r="K334" s="2">
        <f>I334+H336</f>
        <v>80.614000000000004</v>
      </c>
      <c r="L334" s="47"/>
      <c r="M334" s="47"/>
      <c r="N334" s="1" t="str">
        <f>IF(M334="○",H334*G334,IF(M334="×",-H334*G334,""))</f>
        <v/>
      </c>
      <c r="O334" s="1" t="str">
        <f>IF(L334&lt;&gt;"",IF(M334="○",100,IF(M334="×",-100,"")),"")</f>
        <v/>
      </c>
      <c r="P334" s="45" t="str">
        <f>IF(M334="○","勝",IF(M334="×","敗",""))</f>
        <v/>
      </c>
      <c r="Q334" s="176"/>
      <c r="R334" s="142"/>
      <c r="S334" s="142"/>
      <c r="T334" s="139"/>
      <c r="U334" s="95">
        <f>IF(AND(V334="",W334="")=TRUE,0,IF(AND(V334="勝",W334="敗")=TRUE,1,IF(AND(W334="勝",V334="敗")=TRUE,1,IF(AND(V334="勝",W334="")=TRUE,2,IF(AND(W334="勝",V334="")=TRUE,2,IF(AND(V334="敗",W334="")=TRUE,3,IF(AND(W334="敗",V334="")=TRUE,3,0)))))))</f>
        <v>2</v>
      </c>
      <c r="V334" s="95" t="str">
        <f>IF(L334="","",P334)</f>
        <v/>
      </c>
      <c r="W334" s="95" t="str">
        <f>IF(L336="","",P336)</f>
        <v>勝</v>
      </c>
      <c r="X334" s="95"/>
    </row>
    <row r="335" spans="1:24" ht="21" customHeight="1">
      <c r="A335" s="5">
        <f>A331+1</f>
        <v>82</v>
      </c>
      <c r="B335" s="59">
        <v>40707</v>
      </c>
      <c r="C335" s="60" t="s">
        <v>133</v>
      </c>
      <c r="D335" s="89" t="s">
        <v>26</v>
      </c>
      <c r="E335" s="27" t="s">
        <v>32</v>
      </c>
      <c r="F335" s="89"/>
      <c r="G335" s="87" t="s">
        <v>28</v>
      </c>
      <c r="H335" s="37" t="s">
        <v>11</v>
      </c>
      <c r="I335" s="83" t="s">
        <v>20</v>
      </c>
      <c r="J335" s="84" t="s">
        <v>21</v>
      </c>
      <c r="K335" s="84" t="s">
        <v>22</v>
      </c>
      <c r="L335" s="85" t="s">
        <v>14</v>
      </c>
      <c r="M335" s="48"/>
      <c r="N335" s="1"/>
      <c r="O335" s="94">
        <f>IF(AND(O334="",O336="")=TRUE,"",V335/SUM(V335:X335)*100)</f>
        <v>57.317073170731703</v>
      </c>
      <c r="P335" s="45" t="str">
        <f>IF(AND(L334="",L336="")=TRUE,"",V335&amp;"勝"&amp;W335&amp;"敗"&amp;X335&amp;"引")</f>
        <v>47勝35敗0引</v>
      </c>
      <c r="Q335" s="137"/>
      <c r="R335" s="138"/>
      <c r="S335" s="138"/>
      <c r="T335" s="139"/>
      <c r="U335" s="95"/>
      <c r="V335" s="95">
        <f>IF(U334=2,V331+1,IF(U334=0,0,V331))</f>
        <v>47</v>
      </c>
      <c r="W335" s="95">
        <f>IF(U334=3,W331+1,IF(U334=0,0,W331))</f>
        <v>35</v>
      </c>
      <c r="X335" s="95">
        <f>IF(U334=1,X331+1,X331)</f>
        <v>0</v>
      </c>
    </row>
    <row r="336" spans="1:24" ht="21" customHeight="1" thickBot="1">
      <c r="A336" s="6"/>
      <c r="B336" s="7"/>
      <c r="C336" s="7"/>
      <c r="D336" s="75">
        <v>0.70833333333333337</v>
      </c>
      <c r="E336" s="17">
        <v>80.31</v>
      </c>
      <c r="F336" s="91">
        <v>-0.01</v>
      </c>
      <c r="G336" s="108">
        <v>20000</v>
      </c>
      <c r="H336" s="92">
        <v>0.1</v>
      </c>
      <c r="I336" s="56">
        <f>E336+F336</f>
        <v>80.3</v>
      </c>
      <c r="J336" s="57">
        <f>I336+H334</f>
        <v>80.38</v>
      </c>
      <c r="K336" s="57">
        <f>I336-H336</f>
        <v>80.2</v>
      </c>
      <c r="L336" s="53">
        <v>1</v>
      </c>
      <c r="M336" s="53" t="s">
        <v>45</v>
      </c>
      <c r="N336" s="8">
        <v>1600</v>
      </c>
      <c r="O336" s="8">
        <f>IF(L336&lt;&gt;"",IF(M336="○",100,IF(M336="×",-100,"")),"")</f>
        <v>100</v>
      </c>
      <c r="P336" s="54" t="str">
        <f>IF(M336="○","勝",IF(M336="×","敗",""))</f>
        <v>勝</v>
      </c>
      <c r="Q336" t="s">
        <v>134</v>
      </c>
      <c r="U336" s="95"/>
      <c r="V336" s="95"/>
      <c r="W336" s="95"/>
      <c r="X336" s="95"/>
    </row>
    <row r="337" spans="1:24" ht="21" customHeight="1">
      <c r="A337" s="26" t="s">
        <v>0</v>
      </c>
      <c r="B337" s="38" t="s">
        <v>33</v>
      </c>
      <c r="C337" s="38" t="s">
        <v>34</v>
      </c>
      <c r="D337" s="88" t="s">
        <v>26</v>
      </c>
      <c r="E337" s="25" t="s">
        <v>31</v>
      </c>
      <c r="F337" s="88" t="s">
        <v>27</v>
      </c>
      <c r="G337" s="86" t="s">
        <v>28</v>
      </c>
      <c r="H337" s="18" t="s">
        <v>10</v>
      </c>
      <c r="I337" s="41" t="s">
        <v>19</v>
      </c>
      <c r="J337" s="40" t="s">
        <v>21</v>
      </c>
      <c r="K337" s="40" t="s">
        <v>22</v>
      </c>
      <c r="L337" s="82" t="s">
        <v>14</v>
      </c>
      <c r="M337" s="36" t="s">
        <v>15</v>
      </c>
      <c r="N337" s="33" t="s">
        <v>16</v>
      </c>
      <c r="O337" s="33" t="s">
        <v>12</v>
      </c>
      <c r="P337" s="34" t="s">
        <v>13</v>
      </c>
      <c r="Q337" s="137"/>
      <c r="R337" s="142"/>
      <c r="S337" s="142"/>
      <c r="T337" s="139"/>
      <c r="U337" s="95"/>
      <c r="V337" s="95"/>
      <c r="W337" s="95"/>
      <c r="X337" s="95"/>
    </row>
    <row r="338" spans="1:24" ht="21" customHeight="1">
      <c r="A338" s="4"/>
      <c r="B338" s="58"/>
      <c r="C338" s="58"/>
      <c r="D338" s="74">
        <v>0.66875000000000007</v>
      </c>
      <c r="E338" s="16">
        <v>80.864000000000004</v>
      </c>
      <c r="F338" s="90">
        <v>0.01</v>
      </c>
      <c r="G338" s="42">
        <v>20000</v>
      </c>
      <c r="H338" s="30">
        <v>0.08</v>
      </c>
      <c r="I338" s="24">
        <f>E338+F338</f>
        <v>80.874000000000009</v>
      </c>
      <c r="J338" s="2">
        <f>I338-H338</f>
        <v>80.794000000000011</v>
      </c>
      <c r="K338" s="2">
        <f>I338+H340</f>
        <v>80.974000000000004</v>
      </c>
      <c r="L338" s="47"/>
      <c r="M338" s="47"/>
      <c r="N338" s="1" t="str">
        <f>IF(M338="○",H338*G338,IF(M338="×",-H338*G338,""))</f>
        <v/>
      </c>
      <c r="O338" s="1" t="str">
        <f>IF(L338&lt;&gt;"",IF(M338="○",100,IF(M338="×",-100,"")),"")</f>
        <v/>
      </c>
      <c r="P338" s="45" t="str">
        <f>IF(M338="○","勝",IF(M338="×","敗",""))</f>
        <v/>
      </c>
      <c r="Q338" s="137"/>
      <c r="R338" s="138"/>
      <c r="S338" s="138"/>
      <c r="T338" s="139"/>
      <c r="U338" s="95">
        <f>IF(AND(V338="",W338="")=TRUE,0,IF(AND(V338="勝",W338="敗")=TRUE,1,IF(AND(W338="勝",V338="敗")=TRUE,1,IF(AND(V338="勝",W338="")=TRUE,2,IF(AND(W338="勝",V338="")=TRUE,2,IF(AND(V338="敗",W338="")=TRUE,3,IF(AND(W338="敗",V338="")=TRUE,3,0)))))))</f>
        <v>2</v>
      </c>
      <c r="V338" s="95" t="str">
        <f>IF(L338="","",P338)</f>
        <v/>
      </c>
      <c r="W338" s="95" t="str">
        <f>IF(L340="","",P340)</f>
        <v>勝</v>
      </c>
      <c r="X338" s="95"/>
    </row>
    <row r="339" spans="1:24" ht="21" customHeight="1">
      <c r="A339" s="5">
        <f>A335+1</f>
        <v>83</v>
      </c>
      <c r="B339" s="140">
        <v>40721</v>
      </c>
      <c r="C339" s="141" t="str">
        <f>IF(B339="","",TEXT(B339,"(aaa)"))</f>
        <v>(月)</v>
      </c>
      <c r="D339" s="89" t="s">
        <v>26</v>
      </c>
      <c r="E339" s="27" t="s">
        <v>32</v>
      </c>
      <c r="F339" s="89"/>
      <c r="G339" s="87" t="s">
        <v>28</v>
      </c>
      <c r="H339" s="37" t="s">
        <v>11</v>
      </c>
      <c r="I339" s="83" t="s">
        <v>20</v>
      </c>
      <c r="J339" s="84" t="s">
        <v>21</v>
      </c>
      <c r="K339" s="84" t="s">
        <v>22</v>
      </c>
      <c r="L339" s="85" t="s">
        <v>14</v>
      </c>
      <c r="M339" s="48"/>
      <c r="N339" s="197" t="s">
        <v>136</v>
      </c>
      <c r="O339" s="94">
        <f>IF(AND(O338="",O340="")=TRUE,"",V339/SUM(V339:X339)*100)</f>
        <v>57.831325301204814</v>
      </c>
      <c r="P339" s="45" t="str">
        <f>IF(AND(L338="",L340="")=TRUE,"",V339&amp;"勝"&amp;W339&amp;"敗"&amp;X339&amp;"引")</f>
        <v>48勝35敗0引</v>
      </c>
      <c r="Q339" s="137"/>
      <c r="R339" s="138"/>
      <c r="S339" s="138"/>
      <c r="T339" s="139"/>
      <c r="U339" s="95"/>
      <c r="V339" s="95">
        <f>IF(U338=2,V335+1,IF(U338=0,0,V335))</f>
        <v>48</v>
      </c>
      <c r="W339" s="95">
        <f>IF(U338=3,W335+1,IF(U338=0,0,W335))</f>
        <v>35</v>
      </c>
      <c r="X339" s="95">
        <f>IF(U338=1,X335+1,X335)</f>
        <v>0</v>
      </c>
    </row>
    <row r="340" spans="1:24" ht="21" customHeight="1" thickBot="1">
      <c r="A340" s="6"/>
      <c r="B340" s="7"/>
      <c r="C340" s="7"/>
      <c r="D340" s="75">
        <v>0.81874999999999998</v>
      </c>
      <c r="E340" s="17">
        <v>80.673000000000002</v>
      </c>
      <c r="F340" s="91">
        <v>-0.01</v>
      </c>
      <c r="G340" s="108">
        <v>20000</v>
      </c>
      <c r="H340" s="92">
        <v>0.1</v>
      </c>
      <c r="I340" s="56">
        <f>E340+F340</f>
        <v>80.662999999999997</v>
      </c>
      <c r="J340" s="57">
        <f>I340+H338</f>
        <v>80.742999999999995</v>
      </c>
      <c r="K340" s="57">
        <f>I340-H340</f>
        <v>80.563000000000002</v>
      </c>
      <c r="L340" s="53">
        <v>1</v>
      </c>
      <c r="M340" s="53" t="s">
        <v>45</v>
      </c>
      <c r="N340" s="8">
        <v>1600</v>
      </c>
      <c r="O340" s="8">
        <f>IF(L340&lt;&gt;"",IF(M340="○",100,IF(M340="×",-100,"")),"")</f>
        <v>100</v>
      </c>
      <c r="P340" s="54" t="str">
        <f>IF(M340="○","勝",IF(M340="×","敗",""))</f>
        <v>勝</v>
      </c>
      <c r="U340" s="95"/>
      <c r="V340" s="95"/>
      <c r="W340" s="95"/>
      <c r="X340" s="95"/>
    </row>
    <row r="341" spans="1:24" ht="21" customHeight="1">
      <c r="A341" s="26" t="s">
        <v>0</v>
      </c>
      <c r="B341" s="38" t="s">
        <v>33</v>
      </c>
      <c r="C341" s="38" t="s">
        <v>34</v>
      </c>
      <c r="D341" s="88" t="s">
        <v>26</v>
      </c>
      <c r="E341" s="25" t="s">
        <v>31</v>
      </c>
      <c r="F341" s="88" t="s">
        <v>27</v>
      </c>
      <c r="G341" s="86" t="s">
        <v>28</v>
      </c>
      <c r="H341" s="18" t="s">
        <v>10</v>
      </c>
      <c r="I341" s="41" t="s">
        <v>19</v>
      </c>
      <c r="J341" s="40" t="s">
        <v>21</v>
      </c>
      <c r="K341" s="40" t="s">
        <v>22</v>
      </c>
      <c r="L341" s="82" t="s">
        <v>14</v>
      </c>
      <c r="M341" s="36" t="s">
        <v>15</v>
      </c>
      <c r="N341" s="33" t="s">
        <v>16</v>
      </c>
      <c r="O341" s="33" t="s">
        <v>12</v>
      </c>
      <c r="P341" s="34" t="s">
        <v>13</v>
      </c>
      <c r="Q341" s="176" t="s">
        <v>137</v>
      </c>
      <c r="R341" s="138"/>
      <c r="S341" s="138"/>
      <c r="T341" s="139"/>
      <c r="U341" s="95"/>
      <c r="V341" s="95"/>
      <c r="W341" s="95"/>
      <c r="X341" s="95"/>
    </row>
    <row r="342" spans="1:24" ht="21" customHeight="1">
      <c r="A342" s="4"/>
      <c r="B342" s="58"/>
      <c r="C342" s="58"/>
      <c r="D342" s="74">
        <v>0.67083333333333339</v>
      </c>
      <c r="E342" s="16">
        <v>80.834999999999994</v>
      </c>
      <c r="F342" s="90">
        <v>0.01</v>
      </c>
      <c r="G342" s="42">
        <v>20000</v>
      </c>
      <c r="H342" s="30">
        <v>0.08</v>
      </c>
      <c r="I342" s="24">
        <f>E342+F342</f>
        <v>80.844999999999999</v>
      </c>
      <c r="J342" s="2">
        <f>I342-H342</f>
        <v>80.765000000000001</v>
      </c>
      <c r="K342" s="2">
        <f>I342+H344</f>
        <v>80.944999999999993</v>
      </c>
      <c r="L342" s="47"/>
      <c r="M342" s="47"/>
      <c r="N342" s="1" t="str">
        <f>IF(M342="○",H342*G342,IF(M342="×",-H342*G342,""))</f>
        <v/>
      </c>
      <c r="O342" s="1" t="str">
        <f>IF(L342&lt;&gt;"",IF(M342="○",100,IF(M342="×",-100,"")),"")</f>
        <v/>
      </c>
      <c r="P342" s="45" t="str">
        <f>IF(M342="○","勝",IF(M342="×","敗",""))</f>
        <v/>
      </c>
      <c r="Q342" s="176"/>
      <c r="R342" s="142"/>
      <c r="S342" s="142"/>
      <c r="T342" s="139"/>
      <c r="U342" s="95">
        <f>IF(AND(V342="",W342="")=TRUE,0,IF(AND(V342="勝",W342="敗")=TRUE,1,IF(AND(W342="勝",V342="敗")=TRUE,1,IF(AND(V342="勝",W342="")=TRUE,2,IF(AND(W342="勝",V342="")=TRUE,2,IF(AND(V342="敗",W342="")=TRUE,3,IF(AND(W342="敗",V342="")=TRUE,3,0)))))))</f>
        <v>3</v>
      </c>
      <c r="V342" s="95" t="str">
        <f>IF(L342="","",P342)</f>
        <v/>
      </c>
      <c r="W342" s="95" t="str">
        <f>IF(L344="","",P344)</f>
        <v>敗</v>
      </c>
      <c r="X342" s="95"/>
    </row>
    <row r="343" spans="1:24" ht="21" customHeight="1">
      <c r="A343" s="5">
        <f>A339+1</f>
        <v>84</v>
      </c>
      <c r="B343" s="59">
        <v>40735</v>
      </c>
      <c r="C343" s="60" t="str">
        <f>IF(B343="","",TEXT(B343,"(aaa)"))</f>
        <v>(月)</v>
      </c>
      <c r="D343" s="89" t="s">
        <v>26</v>
      </c>
      <c r="E343" s="27" t="s">
        <v>32</v>
      </c>
      <c r="F343" s="89"/>
      <c r="G343" s="87" t="s">
        <v>28</v>
      </c>
      <c r="H343" s="37" t="s">
        <v>11</v>
      </c>
      <c r="I343" s="83" t="s">
        <v>20</v>
      </c>
      <c r="J343" s="84" t="s">
        <v>21</v>
      </c>
      <c r="K343" s="84" t="s">
        <v>22</v>
      </c>
      <c r="L343" s="85" t="s">
        <v>14</v>
      </c>
      <c r="M343" s="48"/>
      <c r="N343" s="1"/>
      <c r="O343" s="94">
        <f>IF(AND(O342="",O344="")=TRUE,"",V343/SUM(V343:X343)*100)</f>
        <v>57.142857142857139</v>
      </c>
      <c r="P343" s="45" t="str">
        <f>IF(AND(L342="",L344="")=TRUE,"",V343&amp;"勝"&amp;W343&amp;"敗"&amp;X343&amp;"引")</f>
        <v>48勝36敗0引</v>
      </c>
      <c r="Q343" s="137"/>
      <c r="R343" s="138"/>
      <c r="S343" s="138"/>
      <c r="T343" s="139"/>
      <c r="U343" s="95"/>
      <c r="V343" s="95">
        <f>IF(U342=2,V339+1,IF(U342=0,0,V339))</f>
        <v>48</v>
      </c>
      <c r="W343" s="95">
        <f>IF(U342=3,W339+1,IF(U342=0,0,W339))</f>
        <v>36</v>
      </c>
      <c r="X343" s="95">
        <f>IF(U342=1,X339+1,X339)</f>
        <v>0</v>
      </c>
    </row>
    <row r="344" spans="1:24" ht="21" customHeight="1" thickBot="1">
      <c r="A344" s="6"/>
      <c r="B344" s="7"/>
      <c r="C344" s="7"/>
      <c r="D344" s="75">
        <v>0.82708333333333339</v>
      </c>
      <c r="E344" s="17">
        <v>80.64</v>
      </c>
      <c r="F344" s="91">
        <v>-0.01</v>
      </c>
      <c r="G344" s="108">
        <v>20000</v>
      </c>
      <c r="H344" s="92">
        <v>0.1</v>
      </c>
      <c r="I344" s="56">
        <f>E344+F344</f>
        <v>80.63</v>
      </c>
      <c r="J344" s="57">
        <f>I344+H342</f>
        <v>80.709999999999994</v>
      </c>
      <c r="K344" s="57">
        <f>I344-H344</f>
        <v>80.53</v>
      </c>
      <c r="L344" s="53">
        <v>1</v>
      </c>
      <c r="M344" s="53" t="s">
        <v>47</v>
      </c>
      <c r="N344" s="8">
        <v>-2040</v>
      </c>
      <c r="O344" s="8">
        <f>IF(L344&lt;&gt;"",IF(M344="○",100,IF(M344="×",-100,"")),"")</f>
        <v>-100</v>
      </c>
      <c r="P344" s="54" t="str">
        <f>IF(M344="○","勝",IF(M344="×","敗",""))</f>
        <v>敗</v>
      </c>
      <c r="U344" s="95"/>
      <c r="V344" s="95"/>
      <c r="W344" s="95"/>
      <c r="X344" s="95"/>
    </row>
    <row r="345" spans="1:24" ht="21" customHeight="1">
      <c r="A345" s="26" t="s">
        <v>0</v>
      </c>
      <c r="B345" s="38" t="s">
        <v>33</v>
      </c>
      <c r="C345" s="38" t="s">
        <v>34</v>
      </c>
      <c r="D345" s="88" t="s">
        <v>26</v>
      </c>
      <c r="E345" s="25" t="s">
        <v>31</v>
      </c>
      <c r="F345" s="88" t="s">
        <v>27</v>
      </c>
      <c r="G345" s="86" t="s">
        <v>28</v>
      </c>
      <c r="H345" s="18" t="s">
        <v>10</v>
      </c>
      <c r="I345" s="41" t="s">
        <v>19</v>
      </c>
      <c r="J345" s="40" t="s">
        <v>21</v>
      </c>
      <c r="K345" s="40" t="s">
        <v>22</v>
      </c>
      <c r="L345" s="82" t="s">
        <v>14</v>
      </c>
      <c r="M345" s="36" t="s">
        <v>15</v>
      </c>
      <c r="N345" s="33" t="s">
        <v>16</v>
      </c>
      <c r="O345" s="33" t="s">
        <v>12</v>
      </c>
      <c r="P345" s="34" t="s">
        <v>13</v>
      </c>
      <c r="Q345" s="176"/>
      <c r="R345" s="138"/>
      <c r="S345" s="138"/>
      <c r="T345" s="139"/>
      <c r="U345" s="95"/>
      <c r="V345" s="95"/>
      <c r="W345" s="95"/>
      <c r="X345" s="95"/>
    </row>
    <row r="346" spans="1:24" ht="21" customHeight="1">
      <c r="A346" s="4"/>
      <c r="B346" s="58"/>
      <c r="C346" s="58"/>
      <c r="D346" s="74">
        <v>0.83333333333333337</v>
      </c>
      <c r="E346" s="16">
        <v>79.117999999999995</v>
      </c>
      <c r="F346" s="90">
        <v>0</v>
      </c>
      <c r="G346" s="42">
        <v>20000</v>
      </c>
      <c r="H346" s="30">
        <v>0.08</v>
      </c>
      <c r="I346" s="24">
        <v>79.09</v>
      </c>
      <c r="J346" s="2">
        <f>I346-H346</f>
        <v>79.010000000000005</v>
      </c>
      <c r="K346" s="2">
        <f>I346+H348</f>
        <v>79.19</v>
      </c>
      <c r="L346" s="47">
        <v>1</v>
      </c>
      <c r="M346" s="47" t="s">
        <v>45</v>
      </c>
      <c r="N346" s="1">
        <f>IF(M346="○",H346*G346,IF(M346="×",-H346*G346,""))</f>
        <v>1600</v>
      </c>
      <c r="O346" s="1">
        <f>IF(L346&lt;&gt;"",IF(M346="○",100,IF(M346="×",-100,"")),"")</f>
        <v>100</v>
      </c>
      <c r="P346" s="45" t="str">
        <f>IF(M346="○","勝",IF(M346="×","敗",""))</f>
        <v>勝</v>
      </c>
      <c r="Q346" s="176"/>
      <c r="R346" s="142"/>
      <c r="S346" s="142"/>
      <c r="T346" s="139"/>
      <c r="U346" s="95">
        <f>IF(AND(V346="",W346="")=TRUE,0,IF(AND(V346="勝",W346="敗")=TRUE,1,IF(AND(W346="勝",V346="敗")=TRUE,1,IF(AND(V346="勝",W346="")=TRUE,2,IF(AND(W346="勝",V346="")=TRUE,2,IF(AND(V346="敗",W346="")=TRUE,3,IF(AND(W346="敗",V346="")=TRUE,3,0)))))))</f>
        <v>2</v>
      </c>
      <c r="V346" s="95" t="str">
        <f>IF(L346="","",P346)</f>
        <v>勝</v>
      </c>
      <c r="W346" s="95" t="str">
        <f>IF(L348="","",P348)</f>
        <v/>
      </c>
      <c r="X346" s="95"/>
    </row>
    <row r="347" spans="1:24" ht="21" customHeight="1">
      <c r="A347" s="5">
        <f>A343+1</f>
        <v>85</v>
      </c>
      <c r="B347" s="59">
        <v>40742</v>
      </c>
      <c r="C347" s="60" t="str">
        <f>IF(B347="","",TEXT(B347,"(aaa)"))</f>
        <v>(月)</v>
      </c>
      <c r="D347" s="89" t="s">
        <v>26</v>
      </c>
      <c r="E347" s="27" t="s">
        <v>32</v>
      </c>
      <c r="F347" s="89"/>
      <c r="G347" s="87" t="s">
        <v>28</v>
      </c>
      <c r="H347" s="37" t="s">
        <v>11</v>
      </c>
      <c r="I347" s="83" t="s">
        <v>20</v>
      </c>
      <c r="J347" s="84" t="s">
        <v>21</v>
      </c>
      <c r="K347" s="84" t="s">
        <v>22</v>
      </c>
      <c r="L347" s="85" t="s">
        <v>14</v>
      </c>
      <c r="M347" s="48"/>
      <c r="N347" s="1">
        <v>-6</v>
      </c>
      <c r="O347" s="94">
        <f>IF(AND(O346="",O348="")=TRUE,"",V347/SUM(V347:X347)*100)</f>
        <v>57.647058823529406</v>
      </c>
      <c r="P347" s="45" t="str">
        <f>IF(AND(L346="",L348="")=TRUE,"",V347&amp;"勝"&amp;W347&amp;"敗"&amp;X347&amp;"引")</f>
        <v>49勝36敗0引</v>
      </c>
      <c r="Q347" s="137"/>
      <c r="R347" s="138"/>
      <c r="S347" s="138"/>
      <c r="T347" s="139"/>
      <c r="U347" s="95"/>
      <c r="V347" s="95">
        <f>IF(U346=2,V343+1,IF(U346=0,0,V343))</f>
        <v>49</v>
      </c>
      <c r="W347" s="95">
        <f>IF(U346=3,W343+1,IF(U346=0,0,W343))</f>
        <v>36</v>
      </c>
      <c r="X347" s="95">
        <f>IF(U346=1,X343+1,X343)</f>
        <v>0</v>
      </c>
    </row>
    <row r="348" spans="1:24" ht="21" customHeight="1" thickBot="1">
      <c r="A348" s="6"/>
      <c r="B348" s="7"/>
      <c r="C348" s="7"/>
      <c r="D348" s="75">
        <v>0.6791666666666667</v>
      </c>
      <c r="E348" s="17">
        <v>78.950999999999993</v>
      </c>
      <c r="F348" s="91">
        <v>-0.01</v>
      </c>
      <c r="G348" s="108">
        <v>20000</v>
      </c>
      <c r="H348" s="92">
        <v>0.1</v>
      </c>
      <c r="I348" s="56">
        <f>E348+F348</f>
        <v>78.940999999999988</v>
      </c>
      <c r="J348" s="57">
        <f>I348+H346</f>
        <v>79.020999999999987</v>
      </c>
      <c r="K348" s="57">
        <f>I348-H348</f>
        <v>78.840999999999994</v>
      </c>
      <c r="L348" s="53"/>
      <c r="M348" s="53"/>
      <c r="N348" s="8"/>
      <c r="O348" s="8" t="str">
        <f>IF(L348&lt;&gt;"",IF(M348="○",100,IF(M348="×",-100,"")),"")</f>
        <v/>
      </c>
      <c r="P348" s="54" t="str">
        <f>IF(M348="○","勝",IF(M348="×","敗",""))</f>
        <v/>
      </c>
      <c r="U348" s="95"/>
      <c r="V348" s="95"/>
      <c r="W348" s="95"/>
      <c r="X348" s="95"/>
    </row>
    <row r="349" spans="1:24" ht="21" customHeight="1">
      <c r="A349" s="26" t="s">
        <v>0</v>
      </c>
      <c r="B349" s="38" t="s">
        <v>33</v>
      </c>
      <c r="C349" s="38" t="s">
        <v>34</v>
      </c>
      <c r="D349" s="88" t="s">
        <v>26</v>
      </c>
      <c r="E349" s="25" t="s">
        <v>31</v>
      </c>
      <c r="F349" s="88" t="s">
        <v>27</v>
      </c>
      <c r="G349" s="86" t="s">
        <v>28</v>
      </c>
      <c r="H349" s="18" t="s">
        <v>10</v>
      </c>
      <c r="I349" s="41" t="s">
        <v>19</v>
      </c>
      <c r="J349" s="40" t="s">
        <v>21</v>
      </c>
      <c r="K349" s="40" t="s">
        <v>22</v>
      </c>
      <c r="L349" s="82" t="s">
        <v>14</v>
      </c>
      <c r="M349" s="36" t="s">
        <v>15</v>
      </c>
      <c r="N349" s="33" t="s">
        <v>16</v>
      </c>
      <c r="O349" s="33" t="s">
        <v>12</v>
      </c>
      <c r="P349" s="34" t="s">
        <v>13</v>
      </c>
      <c r="Q349" s="176"/>
      <c r="R349" s="138"/>
      <c r="S349" s="138"/>
      <c r="T349" s="139"/>
      <c r="U349" s="95"/>
      <c r="V349" s="95"/>
      <c r="W349" s="95"/>
      <c r="X349" s="95"/>
    </row>
    <row r="350" spans="1:24" ht="21" customHeight="1">
      <c r="A350" s="4"/>
      <c r="B350" s="58"/>
      <c r="C350" s="58"/>
      <c r="D350" s="74">
        <v>0.63958333333333328</v>
      </c>
      <c r="E350" s="16">
        <v>77.772000000000006</v>
      </c>
      <c r="F350" s="90">
        <v>0.01</v>
      </c>
      <c r="G350" s="42">
        <v>20000</v>
      </c>
      <c r="H350" s="30">
        <v>0.08</v>
      </c>
      <c r="I350" s="24">
        <f>E350+F350</f>
        <v>77.782000000000011</v>
      </c>
      <c r="J350" s="2">
        <f>I350-H350</f>
        <v>77.702000000000012</v>
      </c>
      <c r="K350" s="2">
        <f>I350+H352</f>
        <v>77.882000000000005</v>
      </c>
      <c r="L350" s="47"/>
      <c r="M350" s="47"/>
      <c r="N350" s="1" t="str">
        <f>IF(M350="○",H350*G350,IF(M350="×",-H350*G350,""))</f>
        <v/>
      </c>
      <c r="O350" s="1" t="str">
        <f>IF(L350&lt;&gt;"",IF(M350="○",100,IF(M350="×",-100,"")),"")</f>
        <v/>
      </c>
      <c r="P350" s="45" t="str">
        <f>IF(M350="○","勝",IF(M350="×","敗",""))</f>
        <v/>
      </c>
      <c r="Q350" s="176"/>
      <c r="R350" s="142"/>
      <c r="S350" s="142"/>
      <c r="T350" s="139"/>
      <c r="U350" s="95">
        <f>IF(AND(V350="",W350="")=TRUE,0,IF(AND(V350="勝",W350="敗")=TRUE,1,IF(AND(W350="勝",V350="敗")=TRUE,1,IF(AND(V350="勝",W350="")=TRUE,2,IF(AND(W350="勝",V350="")=TRUE,2,IF(AND(V350="敗",W350="")=TRUE,3,IF(AND(W350="敗",V350="")=TRUE,3,0)))))))</f>
        <v>3</v>
      </c>
      <c r="V350" s="95" t="str">
        <f>IF(L350="","",P350)</f>
        <v/>
      </c>
      <c r="W350" s="95" t="str">
        <f>IF(L352="","",P352)</f>
        <v>敗</v>
      </c>
      <c r="X350" s="95"/>
    </row>
    <row r="351" spans="1:24" ht="21" customHeight="1">
      <c r="A351" s="5">
        <f>A347+1</f>
        <v>86</v>
      </c>
      <c r="B351" s="59">
        <v>40756</v>
      </c>
      <c r="C351" s="60" t="str">
        <f>IF(B351="","",TEXT(B351,"(aaa)"))</f>
        <v>(月)</v>
      </c>
      <c r="D351" s="89" t="s">
        <v>26</v>
      </c>
      <c r="E351" s="27" t="s">
        <v>32</v>
      </c>
      <c r="F351" s="89"/>
      <c r="G351" s="87" t="s">
        <v>28</v>
      </c>
      <c r="H351" s="37" t="s">
        <v>11</v>
      </c>
      <c r="I351" s="83" t="s">
        <v>20</v>
      </c>
      <c r="J351" s="84" t="s">
        <v>21</v>
      </c>
      <c r="K351" s="84" t="s">
        <v>22</v>
      </c>
      <c r="L351" s="85" t="s">
        <v>14</v>
      </c>
      <c r="M351" s="48"/>
      <c r="N351" s="1"/>
      <c r="O351" s="94">
        <f>IF(AND(O350="",O352="")=TRUE,"",V351/SUM(V351:X351)*100)</f>
        <v>56.97674418604651</v>
      </c>
      <c r="P351" s="45" t="str">
        <f>IF(AND(L350="",L352="")=TRUE,"",V351&amp;"勝"&amp;W351&amp;"敗"&amp;X351&amp;"引")</f>
        <v>49勝37敗0引</v>
      </c>
      <c r="Q351" s="137"/>
      <c r="R351" s="138"/>
      <c r="S351" s="138"/>
      <c r="T351" s="139"/>
      <c r="U351" s="95"/>
      <c r="V351" s="95">
        <f>IF(U350=2,V347+1,IF(U350=0,0,V347))</f>
        <v>49</v>
      </c>
      <c r="W351" s="95">
        <f>IF(U350=3,W347+1,IF(U350=0,0,W347))</f>
        <v>37</v>
      </c>
      <c r="X351" s="95">
        <f>IF(U350=1,X347+1,X347)</f>
        <v>0</v>
      </c>
    </row>
    <row r="352" spans="1:24" ht="21" customHeight="1" thickBot="1">
      <c r="A352" s="6"/>
      <c r="B352" s="7"/>
      <c r="C352" s="7"/>
      <c r="D352" s="75">
        <v>0.82430555555555562</v>
      </c>
      <c r="E352" s="17">
        <v>77.173000000000002</v>
      </c>
      <c r="F352" s="91">
        <v>-0.01</v>
      </c>
      <c r="G352" s="108">
        <v>20000</v>
      </c>
      <c r="H352" s="92">
        <v>0.1</v>
      </c>
      <c r="I352" s="56">
        <f>E352+F352</f>
        <v>77.162999999999997</v>
      </c>
      <c r="J352" s="57">
        <f>I352+H350</f>
        <v>77.242999999999995</v>
      </c>
      <c r="K352" s="57">
        <f>I352-H352</f>
        <v>77.063000000000002</v>
      </c>
      <c r="L352" s="53">
        <v>1</v>
      </c>
      <c r="M352" s="53" t="s">
        <v>47</v>
      </c>
      <c r="N352" s="8">
        <v>-2040</v>
      </c>
      <c r="O352" s="8">
        <f>IF(L352&lt;&gt;"",IF(M352="○",100,IF(M352="×",-100,"")),"")</f>
        <v>-100</v>
      </c>
      <c r="P352" s="54" t="str">
        <f>IF(M352="○","勝",IF(M352="×","敗",""))</f>
        <v>敗</v>
      </c>
      <c r="U352" s="95"/>
      <c r="V352" s="95"/>
      <c r="W352" s="95"/>
      <c r="X352" s="95"/>
    </row>
    <row r="353" spans="1:24" ht="21" customHeight="1">
      <c r="A353" s="26" t="s">
        <v>0</v>
      </c>
      <c r="B353" s="38" t="s">
        <v>33</v>
      </c>
      <c r="C353" s="38" t="s">
        <v>34</v>
      </c>
      <c r="D353" s="88" t="s">
        <v>26</v>
      </c>
      <c r="E353" s="25" t="s">
        <v>31</v>
      </c>
      <c r="F353" s="88" t="s">
        <v>27</v>
      </c>
      <c r="G353" s="86" t="s">
        <v>28</v>
      </c>
      <c r="H353" s="18" t="s">
        <v>10</v>
      </c>
      <c r="I353" s="41" t="s">
        <v>19</v>
      </c>
      <c r="J353" s="40" t="s">
        <v>21</v>
      </c>
      <c r="K353" s="40" t="s">
        <v>22</v>
      </c>
      <c r="L353" s="82" t="s">
        <v>14</v>
      </c>
      <c r="M353" s="36" t="s">
        <v>15</v>
      </c>
      <c r="N353" s="33" t="s">
        <v>16</v>
      </c>
      <c r="O353" s="33" t="s">
        <v>12</v>
      </c>
      <c r="P353" s="34" t="s">
        <v>13</v>
      </c>
      <c r="Q353" s="176"/>
      <c r="R353" s="138"/>
      <c r="S353" s="138"/>
      <c r="T353" s="139"/>
      <c r="U353" s="95"/>
      <c r="V353" s="95"/>
      <c r="W353" s="95"/>
      <c r="X353" s="95"/>
    </row>
    <row r="354" spans="1:24" ht="21" customHeight="1">
      <c r="A354" s="4"/>
      <c r="B354" s="58"/>
      <c r="C354" s="58"/>
      <c r="D354" s="74">
        <v>0.65416666666666667</v>
      </c>
      <c r="E354" s="16">
        <v>77.947999999999993</v>
      </c>
      <c r="F354" s="90">
        <v>0.01</v>
      </c>
      <c r="G354" s="42">
        <v>20000</v>
      </c>
      <c r="H354" s="30">
        <v>0.08</v>
      </c>
      <c r="I354" s="24">
        <f>E354+F354</f>
        <v>77.957999999999998</v>
      </c>
      <c r="J354" s="2">
        <f>I354-H354</f>
        <v>77.878</v>
      </c>
      <c r="K354" s="2">
        <f>I354+H356</f>
        <v>78.057999999999993</v>
      </c>
      <c r="L354" s="47"/>
      <c r="M354" s="47"/>
      <c r="N354" s="1" t="str">
        <f>IF(M354="○",H354*G354,IF(M354="×",-H354*G354,""))</f>
        <v/>
      </c>
      <c r="O354" s="1" t="str">
        <f>IF(L354&lt;&gt;"",IF(M354="○",100,IF(M354="×",-100,"")),"")</f>
        <v/>
      </c>
      <c r="P354" s="45" t="str">
        <f>IF(M354="○","勝",IF(M354="×","敗",""))</f>
        <v/>
      </c>
      <c r="Q354" s="137"/>
      <c r="R354" s="142"/>
      <c r="S354" s="142"/>
      <c r="T354" s="139"/>
      <c r="U354" s="95">
        <f>IF(AND(V354="",W354="")=TRUE,0,IF(AND(V354="勝",W354="敗")=TRUE,1,IF(AND(W354="勝",V354="敗")=TRUE,1,IF(AND(V354="勝",W354="")=TRUE,2,IF(AND(W354="勝",V354="")=TRUE,2,IF(AND(V354="敗",W354="")=TRUE,3,IF(AND(W354="敗",V354="")=TRUE,3,0)))))))</f>
        <v>2</v>
      </c>
      <c r="V354" s="95" t="str">
        <f>IF(L354="","",P354)</f>
        <v/>
      </c>
      <c r="W354" s="95" t="str">
        <f>IF(L356="","",P356)</f>
        <v>勝</v>
      </c>
      <c r="X354" s="95"/>
    </row>
    <row r="355" spans="1:24" ht="21" customHeight="1">
      <c r="A355" s="5">
        <f>A351+1</f>
        <v>87</v>
      </c>
      <c r="B355" s="59">
        <v>40763</v>
      </c>
      <c r="C355" s="60" t="str">
        <f>IF(B355="","",TEXT(B355,"(aaa)"))</f>
        <v>(月)</v>
      </c>
      <c r="D355" s="89" t="s">
        <v>26</v>
      </c>
      <c r="E355" s="27" t="s">
        <v>32</v>
      </c>
      <c r="F355" s="89"/>
      <c r="G355" s="87" t="s">
        <v>28</v>
      </c>
      <c r="H355" s="37" t="s">
        <v>11</v>
      </c>
      <c r="I355" s="83" t="s">
        <v>20</v>
      </c>
      <c r="J355" s="84" t="s">
        <v>21</v>
      </c>
      <c r="K355" s="84" t="s">
        <v>22</v>
      </c>
      <c r="L355" s="85" t="s">
        <v>14</v>
      </c>
      <c r="M355" s="48"/>
      <c r="N355" s="1"/>
      <c r="O355" s="94">
        <f>IF(AND(O354="",O356="")=TRUE,"",V355/SUM(V355:X355)*100)</f>
        <v>57.47126436781609</v>
      </c>
      <c r="P355" s="45" t="str">
        <f>IF(AND(L354="",L356="")=TRUE,"",V355&amp;"勝"&amp;W355&amp;"敗"&amp;X355&amp;"引")</f>
        <v>50勝37敗0引</v>
      </c>
      <c r="Q355" s="137"/>
      <c r="R355" s="138"/>
      <c r="S355" s="138"/>
      <c r="T355" s="139"/>
      <c r="U355" s="95"/>
      <c r="V355" s="95">
        <f>IF(U354=2,V351+1,IF(U354=0,0,V351))</f>
        <v>50</v>
      </c>
      <c r="W355" s="95">
        <f>IF(U354=3,W351+1,IF(U354=0,0,W351))</f>
        <v>37</v>
      </c>
      <c r="X355" s="95">
        <f>IF(U354=1,X351+1,X351)</f>
        <v>0</v>
      </c>
    </row>
    <row r="356" spans="1:24" ht="21" customHeight="1" thickBot="1">
      <c r="A356" s="6"/>
      <c r="B356" s="7"/>
      <c r="C356" s="7"/>
      <c r="D356" s="75">
        <v>0.80208333333333337</v>
      </c>
      <c r="E356" s="17">
        <v>77.555000000000007</v>
      </c>
      <c r="F356" s="91">
        <v>-0.01</v>
      </c>
      <c r="G356" s="108">
        <v>20000</v>
      </c>
      <c r="H356" s="92">
        <v>0.1</v>
      </c>
      <c r="I356" s="56">
        <f>E356+F356</f>
        <v>77.545000000000002</v>
      </c>
      <c r="J356" s="57">
        <f>I356+H354</f>
        <v>77.625</v>
      </c>
      <c r="K356" s="57">
        <f>I356-H356</f>
        <v>77.445000000000007</v>
      </c>
      <c r="L356" s="53">
        <v>1</v>
      </c>
      <c r="M356" s="53" t="s">
        <v>45</v>
      </c>
      <c r="N356" s="8">
        <v>1600</v>
      </c>
      <c r="O356" s="8">
        <f>IF(L356&lt;&gt;"",IF(M356="○",100,IF(M356="×",-100,"")),"")</f>
        <v>100</v>
      </c>
      <c r="P356" s="54" t="str">
        <f>IF(M356="○","勝",IF(M356="×","敗",""))</f>
        <v>勝</v>
      </c>
      <c r="U356" s="95"/>
      <c r="V356" s="95"/>
      <c r="W356" s="95"/>
      <c r="X356" s="95"/>
    </row>
    <row r="357" spans="1:24" ht="21" customHeight="1">
      <c r="A357" s="26" t="s">
        <v>0</v>
      </c>
      <c r="B357" s="38" t="s">
        <v>33</v>
      </c>
      <c r="C357" s="38" t="s">
        <v>34</v>
      </c>
      <c r="D357" s="88" t="s">
        <v>26</v>
      </c>
      <c r="E357" s="25" t="s">
        <v>31</v>
      </c>
      <c r="F357" s="88" t="s">
        <v>27</v>
      </c>
      <c r="G357" s="86" t="s">
        <v>28</v>
      </c>
      <c r="H357" s="18" t="s">
        <v>10</v>
      </c>
      <c r="I357" s="41" t="s">
        <v>19</v>
      </c>
      <c r="J357" s="40" t="s">
        <v>21</v>
      </c>
      <c r="K357" s="40" t="s">
        <v>22</v>
      </c>
      <c r="L357" s="82" t="s">
        <v>14</v>
      </c>
      <c r="M357" s="36" t="s">
        <v>15</v>
      </c>
      <c r="N357" s="33" t="s">
        <v>16</v>
      </c>
      <c r="O357" s="33" t="s">
        <v>12</v>
      </c>
      <c r="P357" s="34" t="s">
        <v>13</v>
      </c>
      <c r="Q357" s="176"/>
      <c r="R357" s="138"/>
      <c r="S357" s="138"/>
      <c r="T357" s="139"/>
      <c r="U357" s="95"/>
      <c r="V357" s="95"/>
      <c r="W357" s="95"/>
      <c r="X357" s="95"/>
    </row>
    <row r="358" spans="1:24" ht="21" customHeight="1">
      <c r="A358" s="4"/>
      <c r="B358" s="58"/>
      <c r="C358" s="58"/>
      <c r="D358" s="74">
        <v>0.63541666666666663</v>
      </c>
      <c r="E358" s="16">
        <v>76.948999999999998</v>
      </c>
      <c r="F358" s="90">
        <v>0.01</v>
      </c>
      <c r="G358" s="42">
        <v>20000</v>
      </c>
      <c r="H358" s="30">
        <v>0.08</v>
      </c>
      <c r="I358" s="24">
        <f>E358+F358</f>
        <v>76.959000000000003</v>
      </c>
      <c r="J358" s="2">
        <f>I358-H358</f>
        <v>76.879000000000005</v>
      </c>
      <c r="K358" s="2">
        <f>I358+H360</f>
        <v>77.058999999999997</v>
      </c>
      <c r="L358" s="47"/>
      <c r="M358" s="47"/>
      <c r="N358" s="1" t="str">
        <f>IF(M358="○",H358*G358,IF(M358="×",-H358*G358,""))</f>
        <v/>
      </c>
      <c r="O358" s="1" t="str">
        <f>IF(L358&lt;&gt;"",IF(M358="○",100,IF(M358="×",-100,"")),"")</f>
        <v/>
      </c>
      <c r="P358" s="45" t="str">
        <f>IF(M358="○","勝",IF(M358="×","敗",""))</f>
        <v/>
      </c>
      <c r="Q358" s="176"/>
      <c r="R358" s="142"/>
      <c r="S358" s="142"/>
      <c r="T358" s="139"/>
      <c r="U358" s="95">
        <f>IF(AND(V358="",W358="")=TRUE,0,IF(AND(V358="勝",W358="敗")=TRUE,1,IF(AND(W358="勝",V358="敗")=TRUE,1,IF(AND(V358="勝",W358="")=TRUE,2,IF(AND(W358="勝",V358="")=TRUE,2,IF(AND(V358="敗",W358="")=TRUE,3,IF(AND(W358="敗",V358="")=TRUE,3,0)))))))</f>
        <v>3</v>
      </c>
      <c r="V358" s="95" t="str">
        <f>IF(L358="","",P358)</f>
        <v/>
      </c>
      <c r="W358" s="95" t="str">
        <f>IF(L360="","",P360)</f>
        <v>敗</v>
      </c>
      <c r="X358" s="95"/>
    </row>
    <row r="359" spans="1:24" ht="21" customHeight="1">
      <c r="A359" s="5">
        <f>A355+1</f>
        <v>88</v>
      </c>
      <c r="B359" s="59">
        <v>40770</v>
      </c>
      <c r="C359" s="60" t="str">
        <f>IF(B359="","",TEXT(B359,"(aaa)"))</f>
        <v>(月)</v>
      </c>
      <c r="D359" s="89" t="s">
        <v>26</v>
      </c>
      <c r="E359" s="27" t="s">
        <v>32</v>
      </c>
      <c r="F359" s="89"/>
      <c r="G359" s="87" t="s">
        <v>28</v>
      </c>
      <c r="H359" s="37" t="s">
        <v>11</v>
      </c>
      <c r="I359" s="83" t="s">
        <v>20</v>
      </c>
      <c r="J359" s="84" t="s">
        <v>21</v>
      </c>
      <c r="K359" s="84" t="s">
        <v>22</v>
      </c>
      <c r="L359" s="85" t="s">
        <v>14</v>
      </c>
      <c r="M359" s="48"/>
      <c r="N359" s="1"/>
      <c r="O359" s="94">
        <f>IF(AND(O358="",O360="")=TRUE,"",V359/SUM(V359:X359)*100)</f>
        <v>56.81818181818182</v>
      </c>
      <c r="P359" s="45" t="str">
        <f>IF(AND(L358="",L360="")=TRUE,"",V359&amp;"勝"&amp;W359&amp;"敗"&amp;X359&amp;"引")</f>
        <v>50勝38敗0引</v>
      </c>
      <c r="Q359" s="137"/>
      <c r="R359" s="138"/>
      <c r="S359" s="138"/>
      <c r="T359" s="139"/>
      <c r="U359" s="95"/>
      <c r="V359" s="95">
        <f>IF(U358=2,V355+1,IF(U358=0,0,V355))</f>
        <v>50</v>
      </c>
      <c r="W359" s="95">
        <f>IF(U358=3,W355+1,IF(U358=0,0,W355))</f>
        <v>38</v>
      </c>
      <c r="X359" s="95">
        <f>IF(U358=1,X355+1,X355)</f>
        <v>0</v>
      </c>
    </row>
    <row r="360" spans="1:24" ht="21" customHeight="1" thickBot="1">
      <c r="A360" s="6"/>
      <c r="B360" s="7"/>
      <c r="C360" s="7"/>
      <c r="D360" s="75">
        <v>0.73541666666666661</v>
      </c>
      <c r="E360" s="17">
        <v>76.792000000000002</v>
      </c>
      <c r="F360" s="91">
        <v>-0.01</v>
      </c>
      <c r="G360" s="108">
        <v>20000</v>
      </c>
      <c r="H360" s="92">
        <v>0.1</v>
      </c>
      <c r="I360" s="56">
        <f>E360+F360</f>
        <v>76.781999999999996</v>
      </c>
      <c r="J360" s="57">
        <f>I360+H358</f>
        <v>76.861999999999995</v>
      </c>
      <c r="K360" s="57">
        <f>I360-H360</f>
        <v>76.682000000000002</v>
      </c>
      <c r="L360" s="53">
        <v>1</v>
      </c>
      <c r="M360" s="53" t="s">
        <v>47</v>
      </c>
      <c r="N360" s="8">
        <v>-2460</v>
      </c>
      <c r="O360" s="8">
        <f>IF(L360&lt;&gt;"",IF(M360="○",100,IF(M360="×",-100,"")),"")</f>
        <v>-100</v>
      </c>
      <c r="P360" s="54" t="str">
        <f>IF(M360="○","勝",IF(M360="×","敗",""))</f>
        <v>敗</v>
      </c>
      <c r="U360" s="95"/>
      <c r="V360" s="95"/>
      <c r="W360" s="95"/>
      <c r="X360" s="95"/>
    </row>
    <row r="361" spans="1:24" ht="21" customHeight="1">
      <c r="A361" s="26" t="s">
        <v>0</v>
      </c>
      <c r="B361" s="38" t="s">
        <v>33</v>
      </c>
      <c r="C361" s="38" t="s">
        <v>34</v>
      </c>
      <c r="D361" s="88" t="s">
        <v>26</v>
      </c>
      <c r="E361" s="25" t="s">
        <v>31</v>
      </c>
      <c r="F361" s="88" t="s">
        <v>27</v>
      </c>
      <c r="G361" s="86" t="s">
        <v>28</v>
      </c>
      <c r="H361" s="18" t="s">
        <v>10</v>
      </c>
      <c r="I361" s="41" t="s">
        <v>19</v>
      </c>
      <c r="J361" s="40" t="s">
        <v>21</v>
      </c>
      <c r="K361" s="40" t="s">
        <v>22</v>
      </c>
      <c r="L361" s="82" t="s">
        <v>14</v>
      </c>
      <c r="M361" s="36" t="s">
        <v>15</v>
      </c>
      <c r="N361" s="33" t="s">
        <v>16</v>
      </c>
      <c r="O361" s="33" t="s">
        <v>12</v>
      </c>
      <c r="P361" s="34" t="s">
        <v>13</v>
      </c>
      <c r="Q361" s="176"/>
      <c r="R361" s="138"/>
      <c r="S361" s="138"/>
      <c r="T361" s="139"/>
      <c r="U361" s="95"/>
      <c r="V361" s="95"/>
      <c r="W361" s="95"/>
      <c r="X361" s="95"/>
    </row>
    <row r="362" spans="1:24" ht="21" customHeight="1">
      <c r="A362" s="4"/>
      <c r="B362" s="58"/>
      <c r="C362" s="58"/>
      <c r="D362" s="74">
        <v>0.64583333333333337</v>
      </c>
      <c r="E362" s="16">
        <v>76.742000000000004</v>
      </c>
      <c r="F362" s="90">
        <v>0.01</v>
      </c>
      <c r="G362" s="42">
        <v>20000</v>
      </c>
      <c r="H362" s="30">
        <v>0.08</v>
      </c>
      <c r="I362" s="24">
        <f>E362+F362</f>
        <v>76.75200000000001</v>
      </c>
      <c r="J362" s="2">
        <f>I362-H362</f>
        <v>76.672000000000011</v>
      </c>
      <c r="K362" s="2">
        <f>I362+H364</f>
        <v>76.852000000000004</v>
      </c>
      <c r="L362" s="47">
        <v>1</v>
      </c>
      <c r="M362" s="47" t="s">
        <v>47</v>
      </c>
      <c r="N362" s="1">
        <v>-2120</v>
      </c>
      <c r="O362" s="1">
        <f>IF(L362&lt;&gt;"",IF(M362="○",100,IF(M362="×",-100,"")),"")</f>
        <v>-100</v>
      </c>
      <c r="P362" s="45" t="str">
        <f>IF(M362="○","勝",IF(M362="×","敗",""))</f>
        <v>敗</v>
      </c>
      <c r="Q362" s="176"/>
      <c r="R362" s="142"/>
      <c r="S362" s="142"/>
      <c r="T362" s="139"/>
      <c r="U362" s="95">
        <f>IF(AND(V362="",W362="")=TRUE,0,IF(AND(V362="勝",W362="敗")=TRUE,1,IF(AND(W362="勝",V362="敗")=TRUE,1,IF(AND(V362="勝",W362="")=TRUE,2,IF(AND(W362="勝",V362="")=TRUE,2,IF(AND(V362="敗",W362="")=TRUE,3,IF(AND(W362="敗",V362="")=TRUE,3,0)))))))</f>
        <v>3</v>
      </c>
      <c r="V362" s="95" t="str">
        <f>IF(L362="","",P362)</f>
        <v>敗</v>
      </c>
      <c r="W362" s="95" t="str">
        <f>IF(L364="","",P364)</f>
        <v/>
      </c>
      <c r="X362" s="95"/>
    </row>
    <row r="363" spans="1:24" ht="21" customHeight="1">
      <c r="A363" s="5">
        <f>A359+1</f>
        <v>89</v>
      </c>
      <c r="B363" s="59">
        <v>40784</v>
      </c>
      <c r="C363" s="60" t="str">
        <f>IF(B363="","",TEXT(B363,"(aaa)"))</f>
        <v>(月)</v>
      </c>
      <c r="D363" s="89" t="s">
        <v>26</v>
      </c>
      <c r="E363" s="27" t="s">
        <v>32</v>
      </c>
      <c r="F363" s="89"/>
      <c r="G363" s="87" t="s">
        <v>28</v>
      </c>
      <c r="H363" s="37" t="s">
        <v>11</v>
      </c>
      <c r="I363" s="83" t="s">
        <v>20</v>
      </c>
      <c r="J363" s="84" t="s">
        <v>21</v>
      </c>
      <c r="K363" s="84" t="s">
        <v>22</v>
      </c>
      <c r="L363" s="85" t="s">
        <v>14</v>
      </c>
      <c r="M363" s="48"/>
      <c r="N363" s="1"/>
      <c r="O363" s="94">
        <f>IF(AND(O362="",O364="")=TRUE,"",V363/SUM(V363:X363)*100)</f>
        <v>56.17977528089888</v>
      </c>
      <c r="P363" s="45" t="str">
        <f>IF(AND(L362="",L364="")=TRUE,"",V363&amp;"勝"&amp;W363&amp;"敗"&amp;X363&amp;"引")</f>
        <v>50勝39敗0引</v>
      </c>
      <c r="Q363" s="137"/>
      <c r="R363" s="138"/>
      <c r="S363" s="138"/>
      <c r="T363" s="139"/>
      <c r="U363" s="95"/>
      <c r="V363" s="95">
        <f>IF(U362=2,V359+1,IF(U362=0,0,V359))</f>
        <v>50</v>
      </c>
      <c r="W363" s="95">
        <f>IF(U362=3,W359+1,IF(U362=0,0,W359))</f>
        <v>39</v>
      </c>
      <c r="X363" s="95">
        <f>IF(U362=1,X359+1,X359)</f>
        <v>0</v>
      </c>
    </row>
    <row r="364" spans="1:24" ht="21" customHeight="1" thickBot="1">
      <c r="A364" s="6"/>
      <c r="B364" s="7"/>
      <c r="C364" s="7"/>
      <c r="D364" s="75">
        <v>0.7416666666666667</v>
      </c>
      <c r="E364" s="17">
        <v>76.572999999999993</v>
      </c>
      <c r="F364" s="91">
        <v>-0.01</v>
      </c>
      <c r="G364" s="108">
        <v>20000</v>
      </c>
      <c r="H364" s="92">
        <v>0.1</v>
      </c>
      <c r="I364" s="56">
        <f>E364+F364</f>
        <v>76.562999999999988</v>
      </c>
      <c r="J364" s="57">
        <f>I364+H362</f>
        <v>76.642999999999986</v>
      </c>
      <c r="K364" s="57">
        <f>I364-H364</f>
        <v>76.462999999999994</v>
      </c>
      <c r="L364" s="53"/>
      <c r="M364" s="53"/>
      <c r="N364" s="8"/>
      <c r="O364" s="8" t="str">
        <f>IF(L364&lt;&gt;"",IF(M364="○",100,IF(M364="×",-100,"")),"")</f>
        <v/>
      </c>
      <c r="P364" s="54" t="str">
        <f>IF(M364="○","勝",IF(M364="×","敗",""))</f>
        <v/>
      </c>
      <c r="U364" s="95"/>
      <c r="V364" s="95"/>
      <c r="W364" s="95"/>
      <c r="X364" s="95"/>
    </row>
    <row r="365" spans="1:24" ht="21" customHeight="1">
      <c r="A365" s="26" t="s">
        <v>0</v>
      </c>
      <c r="B365" s="38" t="s">
        <v>33</v>
      </c>
      <c r="C365" s="38" t="s">
        <v>34</v>
      </c>
      <c r="D365" s="88" t="s">
        <v>26</v>
      </c>
      <c r="E365" s="25" t="s">
        <v>31</v>
      </c>
      <c r="F365" s="88" t="s">
        <v>27</v>
      </c>
      <c r="G365" s="86" t="s">
        <v>28</v>
      </c>
      <c r="H365" s="18" t="s">
        <v>10</v>
      </c>
      <c r="I365" s="41" t="s">
        <v>19</v>
      </c>
      <c r="J365" s="40" t="s">
        <v>21</v>
      </c>
      <c r="K365" s="40" t="s">
        <v>22</v>
      </c>
      <c r="L365" s="82" t="s">
        <v>14</v>
      </c>
      <c r="M365" s="36" t="s">
        <v>15</v>
      </c>
      <c r="N365" s="33" t="s">
        <v>16</v>
      </c>
      <c r="O365" s="33" t="s">
        <v>12</v>
      </c>
      <c r="P365" s="34" t="s">
        <v>13</v>
      </c>
      <c r="Q365" s="176"/>
      <c r="R365" s="138"/>
      <c r="S365" s="138"/>
      <c r="T365" s="139"/>
      <c r="U365" s="95"/>
      <c r="V365" s="95"/>
      <c r="W365" s="95"/>
      <c r="X365" s="95"/>
    </row>
    <row r="366" spans="1:24" ht="21" customHeight="1">
      <c r="A366" s="4"/>
      <c r="B366" s="58"/>
      <c r="C366" s="58"/>
      <c r="D366" s="74">
        <v>0.62708333333333333</v>
      </c>
      <c r="E366" s="16">
        <v>76.83</v>
      </c>
      <c r="F366" s="90">
        <v>0.01</v>
      </c>
      <c r="G366" s="42">
        <v>10000</v>
      </c>
      <c r="H366" s="30">
        <v>0.08</v>
      </c>
      <c r="I366" s="24">
        <f>E366+F366</f>
        <v>76.84</v>
      </c>
      <c r="J366" s="2">
        <f>I366-H366</f>
        <v>76.760000000000005</v>
      </c>
      <c r="K366" s="2">
        <f>I366+H368</f>
        <v>76.94</v>
      </c>
      <c r="L366" s="47"/>
      <c r="M366" s="47"/>
      <c r="N366" s="1" t="str">
        <f>IF(M366="○",H366*G366,IF(M366="×",-H366*G366,""))</f>
        <v/>
      </c>
      <c r="O366" s="1" t="str">
        <f>IF(L366&lt;&gt;"",IF(M366="○",100,IF(M366="×",-100,"")),"")</f>
        <v/>
      </c>
      <c r="P366" s="45" t="str">
        <f>IF(M366="○","勝",IF(M366="×","敗",""))</f>
        <v/>
      </c>
      <c r="Q366" s="176"/>
      <c r="R366" s="142"/>
      <c r="S366" s="142"/>
      <c r="T366" s="139"/>
      <c r="U366" s="95">
        <f>IF(AND(V366="",W366="")=TRUE,0,IF(AND(V366="勝",W366="敗")=TRUE,1,IF(AND(W366="勝",V366="敗")=TRUE,1,IF(AND(V366="勝",W366="")=TRUE,2,IF(AND(W366="勝",V366="")=TRUE,2,IF(AND(V366="敗",W366="")=TRUE,3,IF(AND(W366="敗",V366="")=TRUE,3,0)))))))</f>
        <v>2</v>
      </c>
      <c r="V366" s="95" t="str">
        <f>IF(L366="","",P366)</f>
        <v/>
      </c>
      <c r="W366" s="95" t="str">
        <f>IF(L368="","",P368)</f>
        <v>勝</v>
      </c>
      <c r="X366" s="95"/>
    </row>
    <row r="367" spans="1:24" ht="21" customHeight="1">
      <c r="A367" s="5">
        <f>A363+1</f>
        <v>90</v>
      </c>
      <c r="B367" s="59">
        <v>40785</v>
      </c>
      <c r="C367" s="60" t="str">
        <f>IF(B367="","",TEXT(B367,"(aaa)"))</f>
        <v>(火)</v>
      </c>
      <c r="D367" s="89" t="s">
        <v>26</v>
      </c>
      <c r="E367" s="27" t="s">
        <v>32</v>
      </c>
      <c r="F367" s="89"/>
      <c r="G367" s="87" t="s">
        <v>28</v>
      </c>
      <c r="H367" s="37" t="s">
        <v>11</v>
      </c>
      <c r="I367" s="83" t="s">
        <v>20</v>
      </c>
      <c r="J367" s="84" t="s">
        <v>21</v>
      </c>
      <c r="K367" s="84" t="s">
        <v>22</v>
      </c>
      <c r="L367" s="85" t="s">
        <v>14</v>
      </c>
      <c r="M367" s="48"/>
      <c r="N367" s="1"/>
      <c r="O367" s="94">
        <f>IF(AND(O366="",O368="")=TRUE,"",V367/SUM(V367:X367)*100)</f>
        <v>56.666666666666664</v>
      </c>
      <c r="P367" s="45" t="str">
        <f>IF(AND(L366="",L368="")=TRUE,"",V367&amp;"勝"&amp;W367&amp;"敗"&amp;X367&amp;"引")</f>
        <v>51勝39敗0引</v>
      </c>
      <c r="Q367" s="137"/>
      <c r="R367" s="138"/>
      <c r="S367" s="138"/>
      <c r="T367" s="139"/>
      <c r="U367" s="95"/>
      <c r="V367" s="95">
        <f>IF(U366=2,V363+1,IF(U366=0,0,V363))</f>
        <v>51</v>
      </c>
      <c r="W367" s="95">
        <f>IF(U366=3,W363+1,IF(U366=0,0,W363))</f>
        <v>39</v>
      </c>
      <c r="X367" s="95">
        <f>IF(U366=1,X363+1,X363)</f>
        <v>0</v>
      </c>
    </row>
    <row r="368" spans="1:24" ht="21" customHeight="1" thickBot="1">
      <c r="A368" s="6"/>
      <c r="B368" s="7"/>
      <c r="C368" s="7"/>
      <c r="D368" s="75">
        <v>0.65833333333333333</v>
      </c>
      <c r="E368" s="17">
        <v>76.650000000000006</v>
      </c>
      <c r="F368" s="91">
        <v>-0.01</v>
      </c>
      <c r="G368" s="108">
        <v>10000</v>
      </c>
      <c r="H368" s="92">
        <v>0.1</v>
      </c>
      <c r="I368" s="56">
        <f>E368+F368</f>
        <v>76.64</v>
      </c>
      <c r="J368" s="57">
        <f>I368+H366</f>
        <v>76.72</v>
      </c>
      <c r="K368" s="57">
        <f>I368-H368</f>
        <v>76.540000000000006</v>
      </c>
      <c r="L368" s="53">
        <v>1</v>
      </c>
      <c r="M368" s="53" t="s">
        <v>45</v>
      </c>
      <c r="N368" s="8">
        <v>800</v>
      </c>
      <c r="O368" s="8">
        <f>IF(L368&lt;&gt;"",IF(M368="○",100,IF(M368="×",-100,"")),"")</f>
        <v>100</v>
      </c>
      <c r="P368" s="54" t="str">
        <f>IF(M368="○","勝",IF(M368="×","敗",""))</f>
        <v>勝</v>
      </c>
      <c r="U368" s="95"/>
      <c r="V368" s="95"/>
      <c r="W368" s="95"/>
      <c r="X368" s="95"/>
    </row>
    <row r="369" spans="1:24" ht="21" customHeight="1">
      <c r="A369" s="26" t="s">
        <v>0</v>
      </c>
      <c r="B369" s="38" t="s">
        <v>33</v>
      </c>
      <c r="C369" s="38" t="s">
        <v>34</v>
      </c>
      <c r="D369" s="88" t="s">
        <v>26</v>
      </c>
      <c r="E369" s="25" t="s">
        <v>31</v>
      </c>
      <c r="F369" s="88" t="s">
        <v>27</v>
      </c>
      <c r="G369" s="86" t="s">
        <v>28</v>
      </c>
      <c r="H369" s="18" t="s">
        <v>10</v>
      </c>
      <c r="I369" s="41" t="s">
        <v>19</v>
      </c>
      <c r="J369" s="40" t="s">
        <v>21</v>
      </c>
      <c r="K369" s="40" t="s">
        <v>22</v>
      </c>
      <c r="L369" s="82" t="s">
        <v>14</v>
      </c>
      <c r="M369" s="36" t="s">
        <v>15</v>
      </c>
      <c r="N369" s="33" t="s">
        <v>16</v>
      </c>
      <c r="O369" s="33" t="s">
        <v>12</v>
      </c>
      <c r="P369" s="34" t="s">
        <v>13</v>
      </c>
      <c r="Q369" s="176"/>
      <c r="R369" s="138"/>
      <c r="S369" s="138"/>
      <c r="T369" s="139"/>
      <c r="U369" s="95"/>
      <c r="V369" s="95"/>
      <c r="W369" s="95"/>
      <c r="X369" s="95"/>
    </row>
    <row r="370" spans="1:24" ht="21" customHeight="1">
      <c r="A370" s="4"/>
      <c r="B370" s="58"/>
      <c r="C370" s="58"/>
      <c r="D370" s="74">
        <v>0.72499999999999998</v>
      </c>
      <c r="E370" s="16">
        <v>76.887</v>
      </c>
      <c r="F370" s="90">
        <v>0.01</v>
      </c>
      <c r="G370" s="42">
        <v>20000</v>
      </c>
      <c r="H370" s="30">
        <v>0.08</v>
      </c>
      <c r="I370" s="24">
        <f>E370+F370</f>
        <v>76.897000000000006</v>
      </c>
      <c r="J370" s="2">
        <f>I370-H370</f>
        <v>76.817000000000007</v>
      </c>
      <c r="K370" s="2">
        <f>I370+H372</f>
        <v>76.997</v>
      </c>
      <c r="L370" s="47">
        <v>1</v>
      </c>
      <c r="M370" s="47" t="s">
        <v>45</v>
      </c>
      <c r="N370" s="1">
        <f>IF(M370="○",H370*G370,IF(M370="×",-H370*G370,""))</f>
        <v>1600</v>
      </c>
      <c r="O370" s="1">
        <f>IF(L370&lt;&gt;"",IF(M370="○",100,IF(M370="×",-100,"")),"")</f>
        <v>100</v>
      </c>
      <c r="P370" s="45" t="str">
        <f>IF(M370="○","勝",IF(M370="×","敗",""))</f>
        <v>勝</v>
      </c>
      <c r="Q370" s="137"/>
      <c r="R370" s="142"/>
      <c r="S370" s="142"/>
      <c r="T370" s="139"/>
      <c r="U370" s="95">
        <f>IF(AND(V370="",W370="")=TRUE,0,IF(AND(V370="勝",W370="敗")=TRUE,1,IF(AND(W370="勝",V370="敗")=TRUE,1,IF(AND(V370="勝",W370="")=TRUE,2,IF(AND(W370="勝",V370="")=TRUE,2,IF(AND(V370="敗",W370="")=TRUE,3,IF(AND(W370="敗",V370="")=TRUE,3,0)))))))</f>
        <v>2</v>
      </c>
      <c r="V370" s="95" t="str">
        <f>IF(L370="","",P370)</f>
        <v>勝</v>
      </c>
      <c r="W370" s="95" t="str">
        <f>IF(L372="","",P372)</f>
        <v/>
      </c>
      <c r="X370" s="95"/>
    </row>
    <row r="371" spans="1:24" ht="21" customHeight="1">
      <c r="A371" s="5">
        <f>A367+1</f>
        <v>91</v>
      </c>
      <c r="B371" s="59">
        <v>40791</v>
      </c>
      <c r="C371" s="60" t="str">
        <f>IF(B371="","",TEXT(B371,"(aaa)"))</f>
        <v>(月)</v>
      </c>
      <c r="D371" s="89" t="s">
        <v>26</v>
      </c>
      <c r="E371" s="27" t="s">
        <v>32</v>
      </c>
      <c r="F371" s="89"/>
      <c r="G371" s="87" t="s">
        <v>28</v>
      </c>
      <c r="H371" s="37" t="s">
        <v>11</v>
      </c>
      <c r="I371" s="83" t="s">
        <v>20</v>
      </c>
      <c r="J371" s="84" t="s">
        <v>21</v>
      </c>
      <c r="K371" s="84" t="s">
        <v>22</v>
      </c>
      <c r="L371" s="85" t="s">
        <v>14</v>
      </c>
      <c r="M371" s="48"/>
      <c r="N371" s="1">
        <v>-6</v>
      </c>
      <c r="O371" s="94">
        <f>IF(AND(O370="",O372="")=TRUE,"",V371/SUM(V371:X371)*100)</f>
        <v>57.142857142857139</v>
      </c>
      <c r="P371" s="45" t="str">
        <f>IF(AND(L370="",L372="")=TRUE,"",V371&amp;"勝"&amp;W371&amp;"敗"&amp;X371&amp;"引")</f>
        <v>52勝39敗0引</v>
      </c>
      <c r="Q371" s="137"/>
      <c r="R371" s="138"/>
      <c r="S371" s="138"/>
      <c r="T371" s="139"/>
      <c r="U371" s="95"/>
      <c r="V371" s="95">
        <f>IF(U370=2,V367+1,IF(U370=0,0,V367))</f>
        <v>52</v>
      </c>
      <c r="W371" s="95">
        <f>IF(U370=3,W367+1,IF(U370=0,0,W367))</f>
        <v>39</v>
      </c>
      <c r="X371" s="95">
        <f>IF(U370=1,X367+1,X367)</f>
        <v>0</v>
      </c>
    </row>
    <row r="372" spans="1:24" ht="21" customHeight="1" thickBot="1">
      <c r="A372" s="6"/>
      <c r="B372" s="7"/>
      <c r="C372" s="7"/>
      <c r="D372" s="75">
        <v>0.6333333333333333</v>
      </c>
      <c r="E372" s="17">
        <v>76.710999999999999</v>
      </c>
      <c r="F372" s="91">
        <v>-0.01</v>
      </c>
      <c r="G372" s="108">
        <v>20000</v>
      </c>
      <c r="H372" s="92">
        <v>0.1</v>
      </c>
      <c r="I372" s="56">
        <f>E372+F372</f>
        <v>76.700999999999993</v>
      </c>
      <c r="J372" s="57">
        <f>I372+H370</f>
        <v>76.780999999999992</v>
      </c>
      <c r="K372" s="57">
        <f>I372-H372</f>
        <v>76.600999999999999</v>
      </c>
      <c r="L372" s="53"/>
      <c r="M372" s="53"/>
      <c r="N372" s="8"/>
      <c r="O372" s="8" t="str">
        <f>IF(L372&lt;&gt;"",IF(M372="○",100,IF(M372="×",-100,"")),"")</f>
        <v/>
      </c>
      <c r="P372" s="54" t="str">
        <f>IF(M372="○","勝",IF(M372="×","敗",""))</f>
        <v/>
      </c>
      <c r="U372" s="95"/>
      <c r="V372" s="95"/>
      <c r="W372" s="95"/>
      <c r="X372" s="95"/>
    </row>
    <row r="373" spans="1:24" ht="21" customHeight="1">
      <c r="A373" s="26" t="s">
        <v>0</v>
      </c>
      <c r="B373" s="38" t="s">
        <v>33</v>
      </c>
      <c r="C373" s="38" t="s">
        <v>34</v>
      </c>
      <c r="D373" s="88" t="s">
        <v>26</v>
      </c>
      <c r="E373" s="25" t="s">
        <v>31</v>
      </c>
      <c r="F373" s="88" t="s">
        <v>27</v>
      </c>
      <c r="G373" s="86" t="s">
        <v>28</v>
      </c>
      <c r="H373" s="18" t="s">
        <v>10</v>
      </c>
      <c r="I373" s="41" t="s">
        <v>19</v>
      </c>
      <c r="J373" s="40" t="s">
        <v>21</v>
      </c>
      <c r="K373" s="40" t="s">
        <v>22</v>
      </c>
      <c r="L373" s="82" t="s">
        <v>14</v>
      </c>
      <c r="M373" s="36" t="s">
        <v>15</v>
      </c>
      <c r="N373" s="33" t="s">
        <v>16</v>
      </c>
      <c r="O373" s="33" t="s">
        <v>12</v>
      </c>
      <c r="P373" s="34" t="s">
        <v>13</v>
      </c>
      <c r="Q373" s="176"/>
      <c r="R373" s="138"/>
      <c r="S373" s="138"/>
      <c r="T373" s="139"/>
      <c r="U373" s="95"/>
      <c r="V373" s="95"/>
      <c r="W373" s="95"/>
      <c r="X373" s="95"/>
    </row>
    <row r="374" spans="1:24" ht="21" customHeight="1">
      <c r="A374" s="4"/>
      <c r="B374" s="58"/>
      <c r="C374" s="58"/>
      <c r="D374" s="74">
        <v>0.62708333333333333</v>
      </c>
      <c r="E374" s="16">
        <v>77.155000000000001</v>
      </c>
      <c r="F374" s="90">
        <v>0.01</v>
      </c>
      <c r="G374" s="42">
        <v>10000</v>
      </c>
      <c r="H374" s="30">
        <v>0.08</v>
      </c>
      <c r="I374" s="24">
        <f>E374+F374</f>
        <v>77.165000000000006</v>
      </c>
      <c r="J374" s="2">
        <f>I374-H374</f>
        <v>77.085000000000008</v>
      </c>
      <c r="K374" s="2">
        <f>I374+H376</f>
        <v>77.265000000000001</v>
      </c>
      <c r="L374" s="47">
        <v>1</v>
      </c>
      <c r="M374" s="47" t="s">
        <v>47</v>
      </c>
      <c r="N374" s="1">
        <v>-2000</v>
      </c>
      <c r="O374" s="1">
        <f>IF(L374&lt;&gt;"",IF(M374="○",100,IF(M374="×",-100,"")),"")</f>
        <v>-100</v>
      </c>
      <c r="P374" s="45" t="str">
        <f>IF(M374="○","勝",IF(M374="×","敗",""))</f>
        <v>敗</v>
      </c>
      <c r="Q374" s="176"/>
      <c r="R374" s="142"/>
      <c r="S374" s="142"/>
      <c r="T374" s="139"/>
      <c r="U374" s="95">
        <f>IF(AND(V374="",W374="")=TRUE,0,IF(AND(V374="勝",W374="敗")=TRUE,1,IF(AND(W374="勝",V374="敗")=TRUE,1,IF(AND(V374="勝",W374="")=TRUE,2,IF(AND(W374="勝",V374="")=TRUE,2,IF(AND(V374="敗",W374="")=TRUE,3,IF(AND(W374="敗",V374="")=TRUE,3,0)))))))</f>
        <v>3</v>
      </c>
      <c r="V374" s="95" t="str">
        <f>IF(L374="","",P374)</f>
        <v>敗</v>
      </c>
      <c r="W374" s="95" t="str">
        <f>IF(L376="","",P376)</f>
        <v/>
      </c>
      <c r="X374" s="95"/>
    </row>
    <row r="375" spans="1:24" ht="21" customHeight="1">
      <c r="A375" s="5">
        <f>A371+1</f>
        <v>92</v>
      </c>
      <c r="B375" s="59">
        <v>40798</v>
      </c>
      <c r="C375" s="60" t="str">
        <f>IF(B375="","",TEXT(B375,"(aaa)"))</f>
        <v>(月)</v>
      </c>
      <c r="D375" s="89" t="s">
        <v>26</v>
      </c>
      <c r="E375" s="27" t="s">
        <v>32</v>
      </c>
      <c r="F375" s="89"/>
      <c r="G375" s="87" t="s">
        <v>28</v>
      </c>
      <c r="H375" s="37" t="s">
        <v>11</v>
      </c>
      <c r="I375" s="83" t="s">
        <v>20</v>
      </c>
      <c r="J375" s="84" t="s">
        <v>21</v>
      </c>
      <c r="K375" s="84" t="s">
        <v>22</v>
      </c>
      <c r="L375" s="85" t="s">
        <v>14</v>
      </c>
      <c r="M375" s="48"/>
      <c r="N375" s="1"/>
      <c r="O375" s="94">
        <f>IF(AND(O374="",O376="")=TRUE,"",V375/SUM(V375:X375)*100)</f>
        <v>56.521739130434781</v>
      </c>
      <c r="P375" s="45" t="str">
        <f>IF(AND(L374="",L376="")=TRUE,"",V375&amp;"勝"&amp;W375&amp;"敗"&amp;X375&amp;"引")</f>
        <v>52勝40敗0引</v>
      </c>
      <c r="Q375" s="137"/>
      <c r="R375" s="138"/>
      <c r="S375" s="138"/>
      <c r="T375" s="139"/>
      <c r="U375" s="95"/>
      <c r="V375" s="95">
        <f>IF(U374=2,V371+1,IF(U374=0,0,V371))</f>
        <v>52</v>
      </c>
      <c r="W375" s="95">
        <f>IF(U374=3,W371+1,IF(U374=0,0,W371))</f>
        <v>40</v>
      </c>
      <c r="X375" s="95">
        <f>IF(U374=1,X371+1,X371)</f>
        <v>0</v>
      </c>
    </row>
    <row r="376" spans="1:24" ht="21" customHeight="1" thickBot="1">
      <c r="A376" s="6"/>
      <c r="B376" s="7"/>
      <c r="C376" s="7"/>
      <c r="D376" s="75">
        <v>0.71666666666666667</v>
      </c>
      <c r="E376" s="17">
        <v>76.751999999999995</v>
      </c>
      <c r="F376" s="91">
        <v>-0.01</v>
      </c>
      <c r="G376" s="108">
        <v>10000</v>
      </c>
      <c r="H376" s="92">
        <v>0.1</v>
      </c>
      <c r="I376" s="56">
        <f>E376+F376</f>
        <v>76.74199999999999</v>
      </c>
      <c r="J376" s="57">
        <f>I376+H374</f>
        <v>76.821999999999989</v>
      </c>
      <c r="K376" s="57">
        <f>I376-H376</f>
        <v>76.641999999999996</v>
      </c>
      <c r="L376" s="53"/>
      <c r="M376" s="53"/>
      <c r="N376" s="8"/>
      <c r="O376" s="8" t="str">
        <f>IF(L376&lt;&gt;"",IF(M376="○",100,IF(M376="×",-100,"")),"")</f>
        <v/>
      </c>
      <c r="P376" s="54" t="str">
        <f>IF(M376="○","勝",IF(M376="×","敗",""))</f>
        <v/>
      </c>
      <c r="U376" s="95"/>
      <c r="V376" s="95"/>
      <c r="W376" s="95"/>
      <c r="X376" s="95"/>
    </row>
    <row r="377" spans="1:24" ht="21" customHeight="1">
      <c r="A377" s="26" t="s">
        <v>0</v>
      </c>
      <c r="B377" s="38" t="s">
        <v>33</v>
      </c>
      <c r="C377" s="38" t="s">
        <v>34</v>
      </c>
      <c r="D377" s="88" t="s">
        <v>26</v>
      </c>
      <c r="E377" s="25" t="s">
        <v>31</v>
      </c>
      <c r="F377" s="88" t="s">
        <v>27</v>
      </c>
      <c r="G377" s="86" t="s">
        <v>28</v>
      </c>
      <c r="H377" s="18" t="s">
        <v>10</v>
      </c>
      <c r="I377" s="41" t="s">
        <v>19</v>
      </c>
      <c r="J377" s="40" t="s">
        <v>21</v>
      </c>
      <c r="K377" s="40" t="s">
        <v>22</v>
      </c>
      <c r="L377" s="82" t="s">
        <v>14</v>
      </c>
      <c r="M377" s="36" t="s">
        <v>15</v>
      </c>
      <c r="N377" s="33" t="s">
        <v>16</v>
      </c>
      <c r="O377" s="33" t="s">
        <v>12</v>
      </c>
      <c r="P377" s="34" t="s">
        <v>13</v>
      </c>
      <c r="Q377" s="176"/>
      <c r="R377" s="138"/>
      <c r="S377" s="138"/>
      <c r="T377" s="139"/>
      <c r="U377" s="95"/>
      <c r="V377" s="95"/>
      <c r="W377" s="95"/>
      <c r="X377" s="95"/>
    </row>
    <row r="378" spans="1:24" ht="21" customHeight="1">
      <c r="A378" s="4"/>
      <c r="B378" s="58"/>
      <c r="C378" s="58"/>
      <c r="D378" s="74">
        <v>0.62708333333333333</v>
      </c>
      <c r="E378" s="16">
        <v>76.935000000000002</v>
      </c>
      <c r="F378" s="90">
        <v>0.01</v>
      </c>
      <c r="G378" s="42">
        <v>10000</v>
      </c>
      <c r="H378" s="30">
        <v>0.08</v>
      </c>
      <c r="I378" s="24">
        <f>E378+F378</f>
        <v>76.945000000000007</v>
      </c>
      <c r="J378" s="2">
        <f>I378-H378</f>
        <v>76.865000000000009</v>
      </c>
      <c r="K378" s="2">
        <f>I378+H380</f>
        <v>77.045000000000002</v>
      </c>
      <c r="L378" s="47"/>
      <c r="M378" s="47"/>
      <c r="N378" s="1" t="str">
        <f>IF(M378="○",H378*G378,IF(M378="×",-H378*G378,""))</f>
        <v/>
      </c>
      <c r="O378" s="1" t="str">
        <f>IF(L378&lt;&gt;"",IF(M378="○",100,IF(M378="×",-100,"")),"")</f>
        <v/>
      </c>
      <c r="P378" s="45" t="str">
        <f>IF(M378="○","勝",IF(M378="×","敗",""))</f>
        <v/>
      </c>
      <c r="Q378" s="176"/>
      <c r="R378" s="142"/>
      <c r="S378" s="142"/>
      <c r="T378" s="139"/>
      <c r="U378" s="95">
        <f>IF(AND(V378="",W378="")=TRUE,0,IF(AND(V378="勝",W378="敗")=TRUE,1,IF(AND(W378="勝",V378="敗")=TRUE,1,IF(AND(V378="勝",W378="")=TRUE,2,IF(AND(W378="勝",V378="")=TRUE,2,IF(AND(V378="敗",W378="")=TRUE,3,IF(AND(W378="敗",V378="")=TRUE,3,0)))))))</f>
        <v>3</v>
      </c>
      <c r="V378" s="95" t="str">
        <f>IF(L378="","",P378)</f>
        <v/>
      </c>
      <c r="W378" s="95" t="str">
        <f>IF(L380="","",P380)</f>
        <v>敗</v>
      </c>
      <c r="X378" s="95"/>
    </row>
    <row r="379" spans="1:24" ht="21" customHeight="1">
      <c r="A379" s="5">
        <f>A375+1</f>
        <v>93</v>
      </c>
      <c r="B379" s="59">
        <v>40805</v>
      </c>
      <c r="C379" s="60" t="str">
        <f>IF(B379="","",TEXT(B379,"(aaa)"))</f>
        <v>(月)</v>
      </c>
      <c r="D379" s="89" t="s">
        <v>26</v>
      </c>
      <c r="E379" s="27" t="s">
        <v>32</v>
      </c>
      <c r="F379" s="89"/>
      <c r="G379" s="87" t="s">
        <v>28</v>
      </c>
      <c r="H379" s="37" t="s">
        <v>11</v>
      </c>
      <c r="I379" s="83" t="s">
        <v>20</v>
      </c>
      <c r="J379" s="84" t="s">
        <v>21</v>
      </c>
      <c r="K379" s="84" t="s">
        <v>22</v>
      </c>
      <c r="L379" s="85" t="s">
        <v>14</v>
      </c>
      <c r="M379" s="48"/>
      <c r="N379" s="1"/>
      <c r="O379" s="94">
        <f>IF(AND(O378="",O380="")=TRUE,"",V379/SUM(V379:X379)*100)</f>
        <v>55.913978494623649</v>
      </c>
      <c r="P379" s="45" t="str">
        <f>IF(AND(L378="",L380="")=TRUE,"",V379&amp;"勝"&amp;W379&amp;"敗"&amp;X379&amp;"引")</f>
        <v>52勝41敗0引</v>
      </c>
      <c r="Q379" s="137"/>
      <c r="R379" s="138"/>
      <c r="S379" s="138"/>
      <c r="T379" s="139"/>
      <c r="U379" s="95"/>
      <c r="V379" s="95">
        <f>IF(U378=2,V375+1,IF(U378=0,0,V375))</f>
        <v>52</v>
      </c>
      <c r="W379" s="95">
        <f>IF(U378=3,W375+1,IF(U378=0,0,W375))</f>
        <v>41</v>
      </c>
      <c r="X379" s="95">
        <f>IF(U378=1,X375+1,X375)</f>
        <v>0</v>
      </c>
    </row>
    <row r="380" spans="1:24" ht="21" customHeight="1" thickBot="1">
      <c r="A380" s="6"/>
      <c r="B380" s="7"/>
      <c r="C380" s="7"/>
      <c r="D380" s="75">
        <v>0.82708333333333339</v>
      </c>
      <c r="E380" s="17">
        <v>76.701999999999998</v>
      </c>
      <c r="F380" s="91">
        <v>-0.01</v>
      </c>
      <c r="G380" s="108">
        <v>10000</v>
      </c>
      <c r="H380" s="92">
        <v>0.1</v>
      </c>
      <c r="I380" s="56">
        <f>E380+F380</f>
        <v>76.691999999999993</v>
      </c>
      <c r="J380" s="57">
        <v>76.989999999999995</v>
      </c>
      <c r="K380" s="57">
        <f>I380-H380</f>
        <v>76.591999999999999</v>
      </c>
      <c r="L380" s="53">
        <v>1</v>
      </c>
      <c r="M380" s="53" t="s">
        <v>47</v>
      </c>
      <c r="N380" s="8">
        <v>-2000</v>
      </c>
      <c r="O380" s="8">
        <f>IF(L380&lt;&gt;"",IF(M380="○",100,IF(M380="×",-100,"")),"")</f>
        <v>-100</v>
      </c>
      <c r="P380" s="54" t="str">
        <f>IF(M380="○","勝",IF(M380="×","敗",""))</f>
        <v>敗</v>
      </c>
      <c r="U380" s="95"/>
      <c r="V380" s="95"/>
      <c r="W380" s="95"/>
      <c r="X380" s="95"/>
    </row>
    <row r="381" spans="1:24" ht="21" customHeight="1">
      <c r="A381" s="26" t="s">
        <v>0</v>
      </c>
      <c r="B381" s="38" t="s">
        <v>33</v>
      </c>
      <c r="C381" s="38" t="s">
        <v>34</v>
      </c>
      <c r="D381" s="88" t="s">
        <v>26</v>
      </c>
      <c r="E381" s="25" t="s">
        <v>31</v>
      </c>
      <c r="F381" s="88" t="s">
        <v>27</v>
      </c>
      <c r="G381" s="86" t="s">
        <v>28</v>
      </c>
      <c r="H381" s="18" t="s">
        <v>10</v>
      </c>
      <c r="I381" s="41" t="s">
        <v>19</v>
      </c>
      <c r="J381" s="40" t="s">
        <v>21</v>
      </c>
      <c r="K381" s="40" t="s">
        <v>22</v>
      </c>
      <c r="L381" s="82" t="s">
        <v>14</v>
      </c>
      <c r="M381" s="36" t="s">
        <v>15</v>
      </c>
      <c r="N381" s="33" t="s">
        <v>16</v>
      </c>
      <c r="O381" s="33" t="s">
        <v>12</v>
      </c>
      <c r="P381" s="34" t="s">
        <v>13</v>
      </c>
      <c r="Q381" s="176"/>
      <c r="R381" s="138"/>
      <c r="S381" s="138"/>
      <c r="T381" s="139"/>
      <c r="U381" s="95"/>
      <c r="V381" s="95"/>
      <c r="W381" s="95"/>
      <c r="X381" s="95"/>
    </row>
    <row r="382" spans="1:24" ht="21" customHeight="1">
      <c r="A382" s="4"/>
      <c r="B382" s="58"/>
      <c r="C382" s="58"/>
      <c r="D382" s="74">
        <v>0.72083333333333333</v>
      </c>
      <c r="E382" s="16">
        <v>76.61</v>
      </c>
      <c r="F382" s="90">
        <v>0.01</v>
      </c>
      <c r="G382" s="42">
        <v>10000</v>
      </c>
      <c r="H382" s="30">
        <v>0.08</v>
      </c>
      <c r="I382" s="24">
        <f>E382+F382</f>
        <v>76.62</v>
      </c>
      <c r="J382" s="2">
        <v>76.540000000000006</v>
      </c>
      <c r="K382" s="2">
        <f>I382+H384</f>
        <v>76.72</v>
      </c>
      <c r="L382" s="47"/>
      <c r="M382" s="47"/>
      <c r="N382" s="1" t="str">
        <f>IF(M382="○",H382*G382,IF(M382="×",-H382*G382,""))</f>
        <v/>
      </c>
      <c r="O382" s="1" t="str">
        <f>IF(L382&lt;&gt;"",IF(M382="○",100,IF(M382="×",-100,"")),"")</f>
        <v/>
      </c>
      <c r="P382" s="45" t="str">
        <f>IF(M382="○","勝",IF(M382="×","敗",""))</f>
        <v/>
      </c>
      <c r="Q382" s="176"/>
      <c r="R382" s="142"/>
      <c r="S382" s="142"/>
      <c r="T382" s="139"/>
      <c r="U382" s="95">
        <f>IF(AND(V382="",W382="")=TRUE,0,IF(AND(V382="勝",W382="敗")=TRUE,1,IF(AND(W382="勝",V382="敗")=TRUE,1,IF(AND(V382="勝",W382="")=TRUE,2,IF(AND(W382="勝",V382="")=TRUE,2,IF(AND(V382="敗",W382="")=TRUE,3,IF(AND(W382="敗",V382="")=TRUE,3,0)))))))</f>
        <v>2</v>
      </c>
      <c r="V382" s="95" t="str">
        <f>IF(L382="","",P382)</f>
        <v/>
      </c>
      <c r="W382" s="95" t="str">
        <f>IF(L384="","",P384)</f>
        <v>勝</v>
      </c>
      <c r="X382" s="95"/>
    </row>
    <row r="383" spans="1:24" ht="21" customHeight="1">
      <c r="A383" s="5">
        <f>A379+1</f>
        <v>94</v>
      </c>
      <c r="B383" s="59">
        <v>40806</v>
      </c>
      <c r="C383" s="60" t="str">
        <f>IF(B383="","",TEXT(B383,"(aaa)"))</f>
        <v>(火)</v>
      </c>
      <c r="D383" s="89" t="s">
        <v>26</v>
      </c>
      <c r="E383" s="27" t="s">
        <v>32</v>
      </c>
      <c r="F383" s="89"/>
      <c r="G383" s="87" t="s">
        <v>28</v>
      </c>
      <c r="H383" s="37" t="s">
        <v>11</v>
      </c>
      <c r="I383" s="83" t="s">
        <v>20</v>
      </c>
      <c r="J383" s="84" t="s">
        <v>21</v>
      </c>
      <c r="K383" s="84" t="s">
        <v>22</v>
      </c>
      <c r="L383" s="85" t="s">
        <v>14</v>
      </c>
      <c r="M383" s="48"/>
      <c r="N383" s="1"/>
      <c r="O383" s="94">
        <f>IF(AND(O382="",O384="")=TRUE,"",V383/SUM(V383:X383)*100)</f>
        <v>56.38297872340425</v>
      </c>
      <c r="P383" s="45" t="str">
        <f>IF(AND(L382="",L384="")=TRUE,"",V383&amp;"勝"&amp;W383&amp;"敗"&amp;X383&amp;"引")</f>
        <v>53勝41敗0引</v>
      </c>
      <c r="Q383" s="137"/>
      <c r="R383" s="138"/>
      <c r="S383" s="138"/>
      <c r="T383" s="139"/>
      <c r="U383" s="95"/>
      <c r="V383" s="95">
        <f>IF(U382=2,V379+1,IF(U382=0,0,V379))</f>
        <v>53</v>
      </c>
      <c r="W383" s="95">
        <f>IF(U382=3,W379+1,IF(U382=0,0,W379))</f>
        <v>41</v>
      </c>
      <c r="X383" s="95">
        <f>IF(U382=1,X379+1,X379)</f>
        <v>0</v>
      </c>
    </row>
    <row r="384" spans="1:24" ht="21" customHeight="1" thickBot="1">
      <c r="A384" s="6"/>
      <c r="B384" s="7"/>
      <c r="C384" s="7"/>
      <c r="D384" s="75">
        <v>0.7895833333333333</v>
      </c>
      <c r="E384" s="17">
        <v>76.41</v>
      </c>
      <c r="F384" s="91">
        <v>-0.01</v>
      </c>
      <c r="G384" s="108">
        <v>10000</v>
      </c>
      <c r="H384" s="92">
        <v>0.1</v>
      </c>
      <c r="I384" s="56">
        <f>E384+F384</f>
        <v>76.399999999999991</v>
      </c>
      <c r="J384" s="57">
        <f>I384+H382</f>
        <v>76.47999999999999</v>
      </c>
      <c r="K384" s="57">
        <f>I384-H384</f>
        <v>76.3</v>
      </c>
      <c r="L384" s="53">
        <v>1</v>
      </c>
      <c r="M384" s="53" t="s">
        <v>45</v>
      </c>
      <c r="N384" s="8">
        <v>800</v>
      </c>
      <c r="O384" s="8">
        <f>IF(L384&lt;&gt;"",IF(M384="○",100,IF(M384="×",-100,"")),"")</f>
        <v>100</v>
      </c>
      <c r="P384" s="54" t="str">
        <f>IF(M384="○","勝",IF(M384="×","敗",""))</f>
        <v>勝</v>
      </c>
      <c r="U384" s="95"/>
      <c r="V384" s="95"/>
      <c r="W384" s="95"/>
      <c r="X384" s="95"/>
    </row>
    <row r="385" spans="1:24" ht="21" customHeight="1">
      <c r="A385" s="26" t="s">
        <v>0</v>
      </c>
      <c r="B385" s="38" t="s">
        <v>33</v>
      </c>
      <c r="C385" s="38" t="s">
        <v>34</v>
      </c>
      <c r="D385" s="88" t="s">
        <v>26</v>
      </c>
      <c r="E385" s="25" t="s">
        <v>31</v>
      </c>
      <c r="F385" s="88" t="s">
        <v>27</v>
      </c>
      <c r="G385" s="86" t="s">
        <v>28</v>
      </c>
      <c r="H385" s="18" t="s">
        <v>10</v>
      </c>
      <c r="I385" s="41" t="s">
        <v>19</v>
      </c>
      <c r="J385" s="40" t="s">
        <v>21</v>
      </c>
      <c r="K385" s="40" t="s">
        <v>22</v>
      </c>
      <c r="L385" s="82" t="s">
        <v>14</v>
      </c>
      <c r="M385" s="36" t="s">
        <v>15</v>
      </c>
      <c r="N385" s="33" t="s">
        <v>16</v>
      </c>
      <c r="O385" s="33" t="s">
        <v>12</v>
      </c>
      <c r="P385" s="34" t="s">
        <v>13</v>
      </c>
      <c r="Q385" s="176" t="s">
        <v>143</v>
      </c>
      <c r="R385" s="138"/>
      <c r="S385" s="138"/>
      <c r="T385" s="139"/>
      <c r="U385" s="95"/>
      <c r="V385" s="95"/>
      <c r="W385" s="95"/>
      <c r="X385" s="95"/>
    </row>
    <row r="386" spans="1:24" ht="21" customHeight="1">
      <c r="A386" s="4"/>
      <c r="B386" s="58"/>
      <c r="C386" s="58"/>
      <c r="D386" s="74">
        <v>0.62708333333333333</v>
      </c>
      <c r="E386" s="16">
        <v>77.090999999999994</v>
      </c>
      <c r="F386" s="90">
        <v>0.01</v>
      </c>
      <c r="G386" s="42">
        <v>10000</v>
      </c>
      <c r="H386" s="30">
        <v>0.08</v>
      </c>
      <c r="I386" s="24">
        <f>E386+F386</f>
        <v>77.100999999999999</v>
      </c>
      <c r="J386" s="2">
        <f>I386-H386</f>
        <v>77.021000000000001</v>
      </c>
      <c r="K386" s="2">
        <f>I386+H388</f>
        <v>77.200999999999993</v>
      </c>
      <c r="L386" s="47"/>
      <c r="M386" s="47"/>
      <c r="N386" s="1" t="str">
        <f>IF(M386="○",H386*G386,IF(M386="×",-H386*G386,""))</f>
        <v/>
      </c>
      <c r="O386" s="1" t="str">
        <f>IF(L386&lt;&gt;"",IF(M386="○",100,IF(M386="×",-100,"")),"")</f>
        <v/>
      </c>
      <c r="P386" s="45" t="str">
        <f>IF(M386="○","勝",IF(M386="×","敗",""))</f>
        <v/>
      </c>
      <c r="Q386" s="137"/>
      <c r="R386" s="142"/>
      <c r="S386" s="142"/>
      <c r="T386" s="139"/>
      <c r="U386" s="95">
        <f>IF(AND(V386="",W386="")=TRUE,0,IF(AND(V386="勝",W386="敗")=TRUE,1,IF(AND(W386="勝",V386="敗")=TRUE,1,IF(AND(V386="勝",W386="")=TRUE,2,IF(AND(W386="勝",V386="")=TRUE,2,IF(AND(V386="敗",W386="")=TRUE,3,IF(AND(W386="敗",V386="")=TRUE,3,0)))))))</f>
        <v>3</v>
      </c>
      <c r="V386" s="95" t="str">
        <f>IF(L386="","",P386)</f>
        <v/>
      </c>
      <c r="W386" s="95" t="str">
        <f>IF(L388="","",P388)</f>
        <v>敗</v>
      </c>
      <c r="X386" s="95"/>
    </row>
    <row r="387" spans="1:24" ht="21" customHeight="1">
      <c r="A387" s="5">
        <f>A383+1</f>
        <v>95</v>
      </c>
      <c r="B387" s="59">
        <v>40819</v>
      </c>
      <c r="C387" s="60" t="str">
        <f>IF(B387="","",TEXT(B387,"(aaa)"))</f>
        <v>(月)</v>
      </c>
      <c r="D387" s="89" t="s">
        <v>26</v>
      </c>
      <c r="E387" s="27" t="s">
        <v>32</v>
      </c>
      <c r="F387" s="89"/>
      <c r="G387" s="87" t="s">
        <v>28</v>
      </c>
      <c r="H387" s="37" t="s">
        <v>11</v>
      </c>
      <c r="I387" s="83" t="s">
        <v>20</v>
      </c>
      <c r="J387" s="84" t="s">
        <v>21</v>
      </c>
      <c r="K387" s="84" t="s">
        <v>22</v>
      </c>
      <c r="L387" s="85" t="s">
        <v>14</v>
      </c>
      <c r="M387" s="48"/>
      <c r="N387" s="1"/>
      <c r="O387" s="94">
        <f>IF(AND(O386="",O388="")=TRUE,"",V387/SUM(V387:X387)*100)</f>
        <v>55.78947368421052</v>
      </c>
      <c r="P387" s="45" t="str">
        <f>IF(AND(L386="",L388="")=TRUE,"",V387&amp;"勝"&amp;W387&amp;"敗"&amp;X387&amp;"引")</f>
        <v>53勝42敗0引</v>
      </c>
      <c r="Q387" s="137"/>
      <c r="R387" s="138"/>
      <c r="S387" s="138"/>
      <c r="T387" s="139"/>
      <c r="U387" s="95"/>
      <c r="V387" s="95">
        <f>IF(U386=2,V383+1,IF(U386=0,0,V383))</f>
        <v>53</v>
      </c>
      <c r="W387" s="95">
        <f>IF(U386=3,W383+1,IF(U386=0,0,W383))</f>
        <v>42</v>
      </c>
      <c r="X387" s="95">
        <f>IF(U386=1,X383+1,X383)</f>
        <v>0</v>
      </c>
    </row>
    <row r="388" spans="1:24" ht="21" customHeight="1" thickBot="1">
      <c r="A388" s="6"/>
      <c r="B388" s="7"/>
      <c r="C388" s="7"/>
      <c r="D388" s="75">
        <v>0.6791666666666667</v>
      </c>
      <c r="E388" s="17">
        <v>76.763999999999996</v>
      </c>
      <c r="F388" s="91">
        <v>-0.01</v>
      </c>
      <c r="G388" s="108">
        <v>10000</v>
      </c>
      <c r="H388" s="92">
        <v>0.1</v>
      </c>
      <c r="I388" s="56">
        <f>E388+F388</f>
        <v>76.753999999999991</v>
      </c>
      <c r="J388" s="57">
        <f>I388+H386</f>
        <v>76.833999999999989</v>
      </c>
      <c r="K388" s="57">
        <f>I388-H388</f>
        <v>76.653999999999996</v>
      </c>
      <c r="L388" s="53">
        <v>1</v>
      </c>
      <c r="M388" s="53" t="s">
        <v>47</v>
      </c>
      <c r="N388" s="8">
        <v>-1000</v>
      </c>
      <c r="O388" s="8">
        <f>IF(L388&lt;&gt;"",IF(M388="○",100,IF(M388="×",-100,"")),"")</f>
        <v>-100</v>
      </c>
      <c r="P388" s="54" t="str">
        <f>IF(M388="○","勝",IF(M388="×","敗",""))</f>
        <v>敗</v>
      </c>
      <c r="U388" s="95"/>
      <c r="V388" s="95"/>
      <c r="W388" s="95"/>
      <c r="X388" s="95"/>
    </row>
    <row r="389" spans="1:24" ht="21" customHeight="1">
      <c r="A389" s="26" t="s">
        <v>0</v>
      </c>
      <c r="B389" s="38" t="s">
        <v>33</v>
      </c>
      <c r="C389" s="38" t="s">
        <v>34</v>
      </c>
      <c r="D389" s="88" t="s">
        <v>26</v>
      </c>
      <c r="E389" s="25" t="s">
        <v>31</v>
      </c>
      <c r="F389" s="88" t="s">
        <v>27</v>
      </c>
      <c r="G389" s="86" t="s">
        <v>28</v>
      </c>
      <c r="H389" s="18" t="s">
        <v>10</v>
      </c>
      <c r="I389" s="41" t="s">
        <v>19</v>
      </c>
      <c r="J389" s="40" t="s">
        <v>21</v>
      </c>
      <c r="K389" s="40" t="s">
        <v>22</v>
      </c>
      <c r="L389" s="82" t="s">
        <v>14</v>
      </c>
      <c r="M389" s="36" t="s">
        <v>15</v>
      </c>
      <c r="N389" s="33" t="s">
        <v>16</v>
      </c>
      <c r="O389" s="33" t="s">
        <v>12</v>
      </c>
      <c r="P389" s="34" t="s">
        <v>13</v>
      </c>
      <c r="Q389" s="176"/>
      <c r="R389" s="138"/>
      <c r="S389" s="138"/>
      <c r="T389" s="139"/>
      <c r="U389" s="95"/>
      <c r="V389" s="95"/>
      <c r="W389" s="95"/>
      <c r="X389" s="95"/>
    </row>
    <row r="390" spans="1:24" ht="21" customHeight="1">
      <c r="A390" s="4"/>
      <c r="B390" s="58"/>
      <c r="C390" s="58"/>
      <c r="D390" s="135">
        <v>0.73749999999999993</v>
      </c>
      <c r="E390" s="16">
        <v>76.739999999999995</v>
      </c>
      <c r="F390" s="90">
        <v>0.01</v>
      </c>
      <c r="G390" s="42">
        <v>10000</v>
      </c>
      <c r="H390" s="30">
        <v>0.08</v>
      </c>
      <c r="I390" s="24">
        <f>E390+F390</f>
        <v>76.75</v>
      </c>
      <c r="J390" s="2">
        <f>I390-H390</f>
        <v>76.67</v>
      </c>
      <c r="K390" s="2">
        <f>I390+H392</f>
        <v>76.849999999999994</v>
      </c>
      <c r="L390" s="47">
        <v>1</v>
      </c>
      <c r="M390" s="47" t="s">
        <v>45</v>
      </c>
      <c r="N390" s="1">
        <f>IF(M390="○",H390*G390,IF(M390="×",-H390*G390,""))</f>
        <v>800</v>
      </c>
      <c r="O390" s="1">
        <f>IF(L390&lt;&gt;"",IF(M390="○",100,IF(M390="×",-100,"")),"")</f>
        <v>100</v>
      </c>
      <c r="P390" s="45" t="str">
        <f>IF(M390="○","勝",IF(M390="×","敗",""))</f>
        <v>勝</v>
      </c>
      <c r="Q390" s="176" t="s">
        <v>144</v>
      </c>
      <c r="R390" s="142"/>
      <c r="S390" s="142"/>
      <c r="T390" s="139"/>
      <c r="U390" s="95">
        <f>IF(AND(V390="",W390="")=TRUE,0,IF(AND(V390="勝",W390="敗")=TRUE,1,IF(AND(W390="勝",V390="敗")=TRUE,1,IF(AND(V390="勝",W390="")=TRUE,2,IF(AND(W390="勝",V390="")=TRUE,2,IF(AND(V390="敗",W390="")=TRUE,3,IF(AND(W390="敗",V390="")=TRUE,3,0)))))))</f>
        <v>2</v>
      </c>
      <c r="V390" s="95" t="str">
        <f>IF(L390="","",P390)</f>
        <v>勝</v>
      </c>
      <c r="W390" s="95" t="str">
        <f>IF(L392="","",P392)</f>
        <v/>
      </c>
      <c r="X390" s="95"/>
    </row>
    <row r="391" spans="1:24" ht="21" customHeight="1">
      <c r="A391" s="5">
        <f>A387+1</f>
        <v>96</v>
      </c>
      <c r="B391" s="202">
        <v>40827</v>
      </c>
      <c r="C391" s="60" t="str">
        <f>IF(B391="","",TEXT(B391,"(aaa)"))</f>
        <v>(火)</v>
      </c>
      <c r="D391" s="89" t="s">
        <v>26</v>
      </c>
      <c r="E391" s="27" t="s">
        <v>32</v>
      </c>
      <c r="F391" s="89"/>
      <c r="G391" s="87" t="s">
        <v>28</v>
      </c>
      <c r="H391" s="37" t="s">
        <v>11</v>
      </c>
      <c r="I391" s="83" t="s">
        <v>20</v>
      </c>
      <c r="J391" s="84" t="s">
        <v>21</v>
      </c>
      <c r="K391" s="84" t="s">
        <v>22</v>
      </c>
      <c r="L391" s="85" t="s">
        <v>14</v>
      </c>
      <c r="M391" s="48"/>
      <c r="N391" s="1"/>
      <c r="O391" s="94">
        <f>IF(AND(O390="",O392="")=TRUE,"",V391/SUM(V391:X391)*100)</f>
        <v>56.25</v>
      </c>
      <c r="P391" s="45" t="str">
        <f>IF(AND(L390="",L392="")=TRUE,"",V391&amp;"勝"&amp;W391&amp;"敗"&amp;X391&amp;"引")</f>
        <v>54勝42敗0引</v>
      </c>
      <c r="Q391" s="137"/>
      <c r="R391" s="138"/>
      <c r="S391" s="138"/>
      <c r="T391" s="139"/>
      <c r="U391" s="95"/>
      <c r="V391" s="95">
        <f>IF(U390=2,V387+1,IF(U390=0,0,V387))</f>
        <v>54</v>
      </c>
      <c r="W391" s="95">
        <f>IF(U390=3,W387+1,IF(U390=0,0,W387))</f>
        <v>42</v>
      </c>
      <c r="X391" s="95">
        <f>IF(U390=1,X387+1,X387)</f>
        <v>0</v>
      </c>
    </row>
    <row r="392" spans="1:24" ht="21" customHeight="1" thickBot="1">
      <c r="A392" s="6"/>
      <c r="B392" s="7"/>
      <c r="C392" s="7"/>
      <c r="D392" s="75"/>
      <c r="E392" s="17"/>
      <c r="F392" s="91">
        <v>-0.01</v>
      </c>
      <c r="G392" s="108">
        <v>10000</v>
      </c>
      <c r="H392" s="92">
        <v>0.1</v>
      </c>
      <c r="I392" s="56">
        <f>E392+F392</f>
        <v>-0.01</v>
      </c>
      <c r="J392" s="57">
        <f>I392+H390</f>
        <v>7.0000000000000007E-2</v>
      </c>
      <c r="K392" s="57">
        <f>I392-H392</f>
        <v>-0.11</v>
      </c>
      <c r="L392" s="53"/>
      <c r="M392" s="53"/>
      <c r="N392" s="8"/>
      <c r="O392" s="8" t="str">
        <f>IF(L392&lt;&gt;"",IF(M392="○",100,IF(M392="×",-100,"")),"")</f>
        <v/>
      </c>
      <c r="P392" s="54" t="str">
        <f>IF(M392="○","勝",IF(M392="×","敗",""))</f>
        <v/>
      </c>
      <c r="U392" s="95"/>
      <c r="V392" s="95"/>
      <c r="W392" s="95"/>
      <c r="X392" s="95"/>
    </row>
    <row r="393" spans="1:24" ht="21" customHeight="1">
      <c r="A393" s="26" t="s">
        <v>0</v>
      </c>
      <c r="B393" s="38" t="s">
        <v>33</v>
      </c>
      <c r="C393" s="38" t="s">
        <v>34</v>
      </c>
      <c r="D393" s="88" t="s">
        <v>26</v>
      </c>
      <c r="E393" s="25" t="s">
        <v>31</v>
      </c>
      <c r="F393" s="88" t="s">
        <v>27</v>
      </c>
      <c r="G393" s="86" t="s">
        <v>28</v>
      </c>
      <c r="H393" s="18" t="s">
        <v>10</v>
      </c>
      <c r="I393" s="41" t="s">
        <v>19</v>
      </c>
      <c r="J393" s="40" t="s">
        <v>21</v>
      </c>
      <c r="K393" s="40" t="s">
        <v>22</v>
      </c>
      <c r="L393" s="82" t="s">
        <v>14</v>
      </c>
      <c r="M393" s="36" t="s">
        <v>15</v>
      </c>
      <c r="N393" s="33" t="s">
        <v>16</v>
      </c>
      <c r="O393" s="33" t="s">
        <v>12</v>
      </c>
      <c r="P393" s="34" t="s">
        <v>13</v>
      </c>
      <c r="Q393" s="176"/>
      <c r="R393" s="138"/>
      <c r="S393" s="138"/>
      <c r="T393" s="139"/>
      <c r="U393" s="95"/>
      <c r="V393" s="95"/>
      <c r="W393" s="95"/>
      <c r="X393" s="95"/>
    </row>
    <row r="394" spans="1:24" ht="21" customHeight="1">
      <c r="A394" s="4"/>
      <c r="B394" s="58"/>
      <c r="C394" s="58"/>
      <c r="D394" s="74"/>
      <c r="E394" s="16"/>
      <c r="F394" s="90"/>
      <c r="G394" s="42">
        <v>10000</v>
      </c>
      <c r="H394" s="30">
        <v>0.08</v>
      </c>
      <c r="I394" s="24">
        <f>E394+F394</f>
        <v>0</v>
      </c>
      <c r="J394" s="2">
        <f>I394-H394</f>
        <v>-0.08</v>
      </c>
      <c r="K394" s="2">
        <f>I394+H396</f>
        <v>0.1</v>
      </c>
      <c r="L394" s="47"/>
      <c r="M394" s="47"/>
      <c r="N394" s="1" t="str">
        <f>IF(M394="○",H394*G394,IF(M394="×",-H394*G394,""))</f>
        <v/>
      </c>
      <c r="O394" s="1" t="str">
        <f>IF(L394&lt;&gt;"",IF(M394="○",100,IF(M394="×",-100,"")),"")</f>
        <v/>
      </c>
      <c r="P394" s="45" t="str">
        <f>IF(M394="○","勝",IF(M394="×","敗",""))</f>
        <v/>
      </c>
      <c r="Q394" s="176"/>
      <c r="R394" s="142"/>
      <c r="S394" s="142"/>
      <c r="T394" s="139"/>
      <c r="U394" s="95">
        <f>IF(AND(V394="",W394="")=TRUE,0,IF(AND(V394="勝",W394="敗")=TRUE,1,IF(AND(W394="勝",V394="敗")=TRUE,1,IF(AND(V394="勝",W394="")=TRUE,2,IF(AND(W394="勝",V394="")=TRUE,2,IF(AND(V394="敗",W394="")=TRUE,3,IF(AND(W394="敗",V394="")=TRUE,3,0)))))))</f>
        <v>2</v>
      </c>
      <c r="V394" s="95" t="str">
        <f>IF(L394="","",P394)</f>
        <v/>
      </c>
      <c r="W394" s="95" t="str">
        <f>IF(L396="","",P396)</f>
        <v>勝</v>
      </c>
      <c r="X394" s="95"/>
    </row>
    <row r="395" spans="1:24" ht="21" customHeight="1">
      <c r="A395" s="5">
        <f>A391+1</f>
        <v>97</v>
      </c>
      <c r="B395" s="202">
        <v>40827</v>
      </c>
      <c r="C395" s="60" t="str">
        <f>IF(B395="","",TEXT(B395,"(aaa)"))</f>
        <v>(火)</v>
      </c>
      <c r="D395" s="89" t="s">
        <v>26</v>
      </c>
      <c r="E395" s="27" t="s">
        <v>32</v>
      </c>
      <c r="F395" s="89"/>
      <c r="G395" s="87" t="s">
        <v>28</v>
      </c>
      <c r="H395" s="37" t="s">
        <v>11</v>
      </c>
      <c r="I395" s="83" t="s">
        <v>20</v>
      </c>
      <c r="J395" s="84" t="s">
        <v>21</v>
      </c>
      <c r="K395" s="84" t="s">
        <v>22</v>
      </c>
      <c r="L395" s="85" t="s">
        <v>14</v>
      </c>
      <c r="M395" s="48"/>
      <c r="N395" s="1"/>
      <c r="O395" s="94">
        <f>IF(AND(O394="",O396="")=TRUE,"",V395/SUM(V395:X395)*100)</f>
        <v>56.701030927835049</v>
      </c>
      <c r="P395" s="45" t="str">
        <f>IF(AND(L394="",L396="")=TRUE,"",V395&amp;"勝"&amp;W395&amp;"敗"&amp;X395&amp;"引")</f>
        <v>55勝42敗0引</v>
      </c>
      <c r="Q395" s="137"/>
      <c r="R395" s="138"/>
      <c r="S395" s="138"/>
      <c r="T395" s="139"/>
      <c r="U395" s="95"/>
      <c r="V395" s="95">
        <f>IF(U394=2,V391+1,IF(U394=0,0,V391))</f>
        <v>55</v>
      </c>
      <c r="W395" s="95">
        <f>IF(U394=3,W391+1,IF(U394=0,0,W391))</f>
        <v>42</v>
      </c>
      <c r="X395" s="95">
        <f>IF(U394=1,X391+1,X391)</f>
        <v>0</v>
      </c>
    </row>
    <row r="396" spans="1:24" ht="21" customHeight="1" thickBot="1">
      <c r="A396" s="6"/>
      <c r="B396" s="7"/>
      <c r="C396" s="7"/>
      <c r="D396" s="75">
        <v>0.8125</v>
      </c>
      <c r="E396" s="17">
        <v>76.64</v>
      </c>
      <c r="F396" s="91">
        <v>-0.01</v>
      </c>
      <c r="G396" s="108">
        <v>10000</v>
      </c>
      <c r="H396" s="92">
        <v>0.1</v>
      </c>
      <c r="I396" s="56">
        <f>E396+F396</f>
        <v>76.63</v>
      </c>
      <c r="J396" s="57">
        <f>I396+H394</f>
        <v>76.709999999999994</v>
      </c>
      <c r="K396" s="57">
        <f>I396-H396</f>
        <v>76.53</v>
      </c>
      <c r="L396" s="53">
        <v>1</v>
      </c>
      <c r="M396" s="53" t="s">
        <v>45</v>
      </c>
      <c r="N396" s="8">
        <v>800</v>
      </c>
      <c r="O396" s="8">
        <f>IF(L396&lt;&gt;"",IF(M396="○",100,IF(M396="×",-100,"")),"")</f>
        <v>100</v>
      </c>
      <c r="P396" s="54" t="str">
        <f>IF(M396="○","勝",IF(M396="×","敗",""))</f>
        <v>勝</v>
      </c>
      <c r="Q396" t="s">
        <v>145</v>
      </c>
      <c r="U396" s="95"/>
      <c r="V396" s="95"/>
      <c r="W396" s="95"/>
      <c r="X396" s="95"/>
    </row>
    <row r="397" spans="1:24" ht="21" customHeight="1">
      <c r="A397" s="26" t="s">
        <v>0</v>
      </c>
      <c r="B397" s="38" t="s">
        <v>33</v>
      </c>
      <c r="C397" s="38" t="s">
        <v>34</v>
      </c>
      <c r="D397" s="88" t="s">
        <v>26</v>
      </c>
      <c r="E397" s="25" t="s">
        <v>31</v>
      </c>
      <c r="F397" s="88" t="s">
        <v>27</v>
      </c>
      <c r="G397" s="86" t="s">
        <v>28</v>
      </c>
      <c r="H397" s="18" t="s">
        <v>10</v>
      </c>
      <c r="I397" s="41" t="s">
        <v>19</v>
      </c>
      <c r="J397" s="40" t="s">
        <v>21</v>
      </c>
      <c r="K397" s="40" t="s">
        <v>22</v>
      </c>
      <c r="L397" s="82" t="s">
        <v>14</v>
      </c>
      <c r="M397" s="36" t="s">
        <v>15</v>
      </c>
      <c r="N397" s="33" t="s">
        <v>16</v>
      </c>
      <c r="O397" s="33" t="s">
        <v>12</v>
      </c>
      <c r="P397" s="34" t="s">
        <v>13</v>
      </c>
      <c r="Q397" s="176"/>
      <c r="R397" s="138"/>
      <c r="S397" s="138"/>
      <c r="T397" s="139"/>
      <c r="U397" s="95"/>
      <c r="V397" s="95"/>
      <c r="W397" s="95"/>
      <c r="X397" s="95"/>
    </row>
    <row r="398" spans="1:24" ht="21" customHeight="1">
      <c r="A398" s="4"/>
      <c r="B398" s="58"/>
      <c r="C398" s="58"/>
      <c r="D398" s="74">
        <v>0.70833333333333337</v>
      </c>
      <c r="E398" s="16">
        <v>77.457999999999998</v>
      </c>
      <c r="F398" s="90">
        <v>0.01</v>
      </c>
      <c r="G398" s="42">
        <v>10000</v>
      </c>
      <c r="H398" s="30">
        <v>0.08</v>
      </c>
      <c r="I398" s="24">
        <f>E398+F398</f>
        <v>77.468000000000004</v>
      </c>
      <c r="J398" s="2">
        <f>I398-H398</f>
        <v>77.388000000000005</v>
      </c>
      <c r="K398" s="2">
        <f>I398+H400</f>
        <v>77.567999999999998</v>
      </c>
      <c r="L398" s="47"/>
      <c r="M398" s="47"/>
      <c r="N398" s="1" t="str">
        <f>IF(M398="○",H398*G398,IF(M398="×",-H398*G398,""))</f>
        <v/>
      </c>
      <c r="O398" s="1" t="str">
        <f>IF(L398&lt;&gt;"",IF(M398="○",100,IF(M398="×",-100,"")),"")</f>
        <v/>
      </c>
      <c r="P398" s="45" t="str">
        <f>IF(M398="○","勝",IF(M398="×","敗",""))</f>
        <v/>
      </c>
      <c r="Q398" s="176"/>
      <c r="R398" s="142"/>
      <c r="S398" s="142"/>
      <c r="T398" s="139"/>
      <c r="U398" s="95">
        <f>IF(AND(V398="",W398="")=TRUE,0,IF(AND(V398="勝",W398="敗")=TRUE,1,IF(AND(W398="勝",V398="敗")=TRUE,1,IF(AND(V398="勝",W398="")=TRUE,2,IF(AND(W398="勝",V398="")=TRUE,2,IF(AND(V398="敗",W398="")=TRUE,3,IF(AND(W398="敗",V398="")=TRUE,3,0)))))))</f>
        <v>3</v>
      </c>
      <c r="V398" s="95" t="str">
        <f>IF(L398="","",P398)</f>
        <v/>
      </c>
      <c r="W398" s="95" t="str">
        <f>IF(L400="","",P400)</f>
        <v>敗</v>
      </c>
      <c r="X398" s="95"/>
    </row>
    <row r="399" spans="1:24" ht="21" customHeight="1">
      <c r="A399" s="5">
        <f>A395+1</f>
        <v>98</v>
      </c>
      <c r="B399" s="59">
        <v>40833</v>
      </c>
      <c r="C399" s="60" t="str">
        <f>IF(B399="","",TEXT(B399,"(aaa)"))</f>
        <v>(月)</v>
      </c>
      <c r="D399" s="89" t="s">
        <v>26</v>
      </c>
      <c r="E399" s="27" t="s">
        <v>32</v>
      </c>
      <c r="F399" s="89"/>
      <c r="G399" s="87" t="s">
        <v>28</v>
      </c>
      <c r="H399" s="37" t="s">
        <v>11</v>
      </c>
      <c r="I399" s="83" t="s">
        <v>20</v>
      </c>
      <c r="J399" s="84" t="s">
        <v>21</v>
      </c>
      <c r="K399" s="84" t="s">
        <v>22</v>
      </c>
      <c r="L399" s="85" t="s">
        <v>14</v>
      </c>
      <c r="M399" s="48"/>
      <c r="N399" s="1"/>
      <c r="O399" s="94">
        <f>IF(AND(O398="",O400="")=TRUE,"",V399/SUM(V399:X399)*100)</f>
        <v>56.12244897959183</v>
      </c>
      <c r="P399" s="45" t="str">
        <f>IF(AND(L398="",L400="")=TRUE,"",V399&amp;"勝"&amp;W399&amp;"敗"&amp;X399&amp;"引")</f>
        <v>55勝43敗0引</v>
      </c>
      <c r="Q399" s="137"/>
      <c r="R399" s="138"/>
      <c r="S399" s="138"/>
      <c r="T399" s="139"/>
      <c r="U399" s="95"/>
      <c r="V399" s="95">
        <f>IF(U398=2,V395+1,IF(U398=0,0,V395))</f>
        <v>55</v>
      </c>
      <c r="W399" s="95">
        <f>IF(U398=3,W395+1,IF(U398=0,0,W395))</f>
        <v>43</v>
      </c>
      <c r="X399" s="95">
        <f>IF(U398=1,X395+1,X395)</f>
        <v>0</v>
      </c>
    </row>
    <row r="400" spans="1:24" ht="21" customHeight="1" thickBot="1">
      <c r="A400" s="6"/>
      <c r="B400" s="7"/>
      <c r="C400" s="7"/>
      <c r="D400" s="75">
        <v>0.62708333333333333</v>
      </c>
      <c r="E400" s="17">
        <v>77.097999999999999</v>
      </c>
      <c r="F400" s="91">
        <v>-0.01</v>
      </c>
      <c r="G400" s="108">
        <v>10000</v>
      </c>
      <c r="H400" s="92">
        <v>0.1</v>
      </c>
      <c r="I400" s="56">
        <f>E400+F400</f>
        <v>77.087999999999994</v>
      </c>
      <c r="J400" s="57">
        <f>I400+H398</f>
        <v>77.167999999999992</v>
      </c>
      <c r="K400" s="57">
        <f>I400-H400</f>
        <v>76.988</v>
      </c>
      <c r="L400" s="53">
        <v>1</v>
      </c>
      <c r="M400" s="53" t="s">
        <v>47</v>
      </c>
      <c r="N400" s="8">
        <v>-1000</v>
      </c>
      <c r="O400" s="8">
        <f>IF(L400&lt;&gt;"",IF(M400="○",100,IF(M400="×",-100,"")),"")</f>
        <v>-100</v>
      </c>
      <c r="P400" s="54" t="str">
        <f>IF(M400="○","勝",IF(M400="×","敗",""))</f>
        <v>敗</v>
      </c>
      <c r="U400" s="95"/>
      <c r="V400" s="95"/>
      <c r="W400" s="95"/>
      <c r="X400" s="95"/>
    </row>
    <row r="401" spans="1:24" ht="21" customHeight="1">
      <c r="A401" s="26" t="s">
        <v>0</v>
      </c>
      <c r="B401" s="38" t="s">
        <v>33</v>
      </c>
      <c r="C401" s="38" t="s">
        <v>34</v>
      </c>
      <c r="D401" s="88" t="s">
        <v>26</v>
      </c>
      <c r="E401" s="25" t="s">
        <v>31</v>
      </c>
      <c r="F401" s="88" t="s">
        <v>27</v>
      </c>
      <c r="G401" s="86" t="s">
        <v>28</v>
      </c>
      <c r="H401" s="18" t="s">
        <v>10</v>
      </c>
      <c r="I401" s="41" t="s">
        <v>19</v>
      </c>
      <c r="J401" s="40" t="s">
        <v>21</v>
      </c>
      <c r="K401" s="40" t="s">
        <v>22</v>
      </c>
      <c r="L401" s="82" t="s">
        <v>14</v>
      </c>
      <c r="M401" s="36" t="s">
        <v>15</v>
      </c>
      <c r="N401" s="33" t="s">
        <v>16</v>
      </c>
      <c r="O401" s="33" t="s">
        <v>12</v>
      </c>
      <c r="P401" s="34" t="s">
        <v>13</v>
      </c>
      <c r="Q401" s="176"/>
      <c r="R401" s="138"/>
      <c r="S401" s="138"/>
      <c r="T401" s="139"/>
      <c r="U401" s="95"/>
      <c r="V401" s="95"/>
      <c r="W401" s="95"/>
      <c r="X401" s="95"/>
    </row>
    <row r="402" spans="1:24" ht="21" customHeight="1">
      <c r="A402" s="4"/>
      <c r="B402" s="58"/>
      <c r="C402" s="58"/>
      <c r="D402" s="74">
        <v>0.62708333333333333</v>
      </c>
      <c r="E402" s="16">
        <v>76.88</v>
      </c>
      <c r="F402" s="90">
        <v>0.01</v>
      </c>
      <c r="G402" s="42">
        <v>10000</v>
      </c>
      <c r="H402" s="30">
        <v>0.08</v>
      </c>
      <c r="I402" s="24">
        <f>E402+F402</f>
        <v>76.89</v>
      </c>
      <c r="J402" s="2">
        <f>I402-H402</f>
        <v>76.81</v>
      </c>
      <c r="K402" s="2">
        <f>I402+H404</f>
        <v>76.989999999999995</v>
      </c>
      <c r="L402" s="47">
        <v>1</v>
      </c>
      <c r="M402" s="47" t="s">
        <v>45</v>
      </c>
      <c r="N402" s="1">
        <f>IF(M402="○",H402*G402,IF(M402="×",-H402*G402,""))</f>
        <v>800</v>
      </c>
      <c r="O402" s="1">
        <f>IF(L402&lt;&gt;"",IF(M402="○",100,IF(M402="×",-100,"")),"")</f>
        <v>100</v>
      </c>
      <c r="P402" s="45" t="str">
        <f>IF(M402="○","勝",IF(M402="×","敗",""))</f>
        <v>勝</v>
      </c>
      <c r="Q402" s="176"/>
      <c r="R402" s="142"/>
      <c r="S402" s="142"/>
      <c r="T402" s="139"/>
      <c r="U402" s="95">
        <f>IF(AND(V402="",W402="")=TRUE,0,IF(AND(V402="勝",W402="敗")=TRUE,1,IF(AND(W402="勝",V402="敗")=TRUE,1,IF(AND(V402="勝",W402="")=TRUE,2,IF(AND(W402="勝",V402="")=TRUE,2,IF(AND(V402="敗",W402="")=TRUE,3,IF(AND(W402="敗",V402="")=TRUE,3,0)))))))</f>
        <v>2</v>
      </c>
      <c r="V402" s="95" t="str">
        <f>IF(L402="","",P402)</f>
        <v>勝</v>
      </c>
      <c r="W402" s="95" t="str">
        <f>IF(L404="","",P404)</f>
        <v/>
      </c>
      <c r="X402" s="95"/>
    </row>
    <row r="403" spans="1:24" ht="21" customHeight="1">
      <c r="A403" s="5">
        <f>A399+1</f>
        <v>99</v>
      </c>
      <c r="B403" s="59">
        <v>40834</v>
      </c>
      <c r="C403" s="60" t="str">
        <f>IF(B403="","",TEXT(B403,"(aaa)"))</f>
        <v>(火)</v>
      </c>
      <c r="D403" s="89" t="s">
        <v>26</v>
      </c>
      <c r="E403" s="27" t="s">
        <v>32</v>
      </c>
      <c r="F403" s="89"/>
      <c r="G403" s="87" t="s">
        <v>28</v>
      </c>
      <c r="H403" s="37" t="s">
        <v>11</v>
      </c>
      <c r="I403" s="83" t="s">
        <v>20</v>
      </c>
      <c r="J403" s="84" t="s">
        <v>21</v>
      </c>
      <c r="K403" s="84" t="s">
        <v>22</v>
      </c>
      <c r="L403" s="85" t="s">
        <v>14</v>
      </c>
      <c r="M403" s="48"/>
      <c r="N403" s="1"/>
      <c r="O403" s="94">
        <f>IF(AND(O402="",O404="")=TRUE,"",V403/SUM(V403:X403)*100)</f>
        <v>56.56565656565656</v>
      </c>
      <c r="P403" s="45" t="str">
        <f>IF(AND(L402="",L404="")=TRUE,"",V403&amp;"勝"&amp;W403&amp;"敗"&amp;X403&amp;"引")</f>
        <v>56勝43敗0引</v>
      </c>
      <c r="Q403" s="137"/>
      <c r="R403" s="138"/>
      <c r="S403" s="138"/>
      <c r="T403" s="139"/>
      <c r="U403" s="95"/>
      <c r="V403" s="95">
        <f>IF(U402=2,V399+1,IF(U402=0,0,V399))</f>
        <v>56</v>
      </c>
      <c r="W403" s="95">
        <f>IF(U402=3,W399+1,IF(U402=0,0,W399))</f>
        <v>43</v>
      </c>
      <c r="X403" s="95">
        <f>IF(U402=1,X399+1,X399)</f>
        <v>0</v>
      </c>
    </row>
    <row r="404" spans="1:24" ht="21" customHeight="1" thickBot="1">
      <c r="A404" s="6"/>
      <c r="B404" s="7"/>
      <c r="C404" s="7"/>
      <c r="D404" s="75">
        <v>0.82916666666666661</v>
      </c>
      <c r="E404" s="17">
        <v>76.63</v>
      </c>
      <c r="F404" s="91">
        <v>-0.01</v>
      </c>
      <c r="G404" s="108">
        <v>10000</v>
      </c>
      <c r="H404" s="92">
        <v>0.1</v>
      </c>
      <c r="I404" s="56">
        <f>E404+F404</f>
        <v>76.61999999999999</v>
      </c>
      <c r="J404" s="57">
        <f>I404+H402</f>
        <v>76.699999999999989</v>
      </c>
      <c r="K404" s="57">
        <f>I404-H404</f>
        <v>76.52</v>
      </c>
      <c r="L404" s="53"/>
      <c r="M404" s="53"/>
      <c r="N404" s="8"/>
      <c r="O404" s="8" t="str">
        <f>IF(L404&lt;&gt;"",IF(M404="○",100,IF(M404="×",-100,"")),"")</f>
        <v/>
      </c>
      <c r="P404" s="54" t="str">
        <f>IF(M404="○","勝",IF(M404="×","敗",""))</f>
        <v/>
      </c>
      <c r="U404" s="95"/>
      <c r="V404" s="95"/>
      <c r="W404" s="95"/>
      <c r="X404" s="95"/>
    </row>
    <row r="405" spans="1:24" ht="21" customHeight="1">
      <c r="A405" s="26" t="s">
        <v>0</v>
      </c>
      <c r="B405" s="38" t="s">
        <v>33</v>
      </c>
      <c r="C405" s="38" t="s">
        <v>34</v>
      </c>
      <c r="D405" s="88" t="s">
        <v>26</v>
      </c>
      <c r="E405" s="25" t="s">
        <v>31</v>
      </c>
      <c r="F405" s="88" t="s">
        <v>27</v>
      </c>
      <c r="G405" s="86" t="s">
        <v>28</v>
      </c>
      <c r="H405" s="18" t="s">
        <v>10</v>
      </c>
      <c r="I405" s="41" t="s">
        <v>19</v>
      </c>
      <c r="J405" s="40" t="s">
        <v>21</v>
      </c>
      <c r="K405" s="40" t="s">
        <v>22</v>
      </c>
      <c r="L405" s="82" t="s">
        <v>14</v>
      </c>
      <c r="M405" s="36" t="s">
        <v>15</v>
      </c>
      <c r="N405" s="33" t="s">
        <v>16</v>
      </c>
      <c r="O405" s="33" t="s">
        <v>12</v>
      </c>
      <c r="P405" s="34" t="s">
        <v>13</v>
      </c>
      <c r="Q405" s="137"/>
      <c r="R405" s="142"/>
      <c r="S405" s="142"/>
      <c r="T405" s="139"/>
      <c r="U405" s="95"/>
      <c r="V405" s="95"/>
      <c r="W405" s="95"/>
      <c r="X405" s="95"/>
    </row>
    <row r="406" spans="1:24" ht="21" customHeight="1">
      <c r="A406" s="4"/>
      <c r="B406" s="58"/>
      <c r="C406" s="58"/>
      <c r="D406" s="74">
        <v>0.63958333333333328</v>
      </c>
      <c r="E406" s="16">
        <v>76.343000000000004</v>
      </c>
      <c r="F406" s="90">
        <v>0.01</v>
      </c>
      <c r="G406" s="42">
        <v>10000</v>
      </c>
      <c r="H406" s="30">
        <v>0.08</v>
      </c>
      <c r="I406" s="24">
        <f>E406+F406</f>
        <v>76.353000000000009</v>
      </c>
      <c r="J406" s="2">
        <f>I406-H406</f>
        <v>76.27300000000001</v>
      </c>
      <c r="K406" s="2">
        <f>I406+H408</f>
        <v>76.453000000000003</v>
      </c>
      <c r="L406" s="47"/>
      <c r="M406" s="47"/>
      <c r="N406" s="1" t="str">
        <f>IF(M406="○",H406*G406,IF(M406="×",-H406*G406,""))</f>
        <v/>
      </c>
      <c r="O406" s="1" t="str">
        <f>IF(L406&lt;&gt;"",IF(M406="○",100,IF(M406="×",-100,"")),"")</f>
        <v/>
      </c>
      <c r="P406" s="45" t="str">
        <f>IF(M406="○","勝",IF(M406="×","敗",""))</f>
        <v/>
      </c>
      <c r="Q406" s="137"/>
      <c r="R406" s="138"/>
      <c r="S406" s="138"/>
      <c r="T406" s="139"/>
      <c r="U406" s="95">
        <f>IF(AND(V406="",W406="")=TRUE,0,IF(AND(V406="勝",W406="敗")=TRUE,1,IF(AND(W406="勝",V406="敗")=TRUE,1,IF(AND(V406="勝",W406="")=TRUE,2,IF(AND(W406="勝",V406="")=TRUE,2,IF(AND(V406="敗",W406="")=TRUE,3,IF(AND(W406="敗",V406="")=TRUE,3,0)))))))</f>
        <v>2</v>
      </c>
      <c r="V406" s="95" t="str">
        <f>IF(L406="","",P406)</f>
        <v/>
      </c>
      <c r="W406" s="95" t="str">
        <f>IF(L408="","",P408)</f>
        <v>勝</v>
      </c>
      <c r="X406" s="95"/>
    </row>
    <row r="407" spans="1:24" ht="21" customHeight="1">
      <c r="A407" s="5">
        <f>A403+1</f>
        <v>100</v>
      </c>
      <c r="B407" s="59">
        <v>40840</v>
      </c>
      <c r="C407" s="60" t="str">
        <f>IF(B407="","",TEXT(B407,"(aaa)"))</f>
        <v>(月)</v>
      </c>
      <c r="D407" s="89" t="s">
        <v>26</v>
      </c>
      <c r="E407" s="27" t="s">
        <v>32</v>
      </c>
      <c r="F407" s="89"/>
      <c r="G407" s="87" t="s">
        <v>28</v>
      </c>
      <c r="H407" s="37" t="s">
        <v>11</v>
      </c>
      <c r="I407" s="83" t="s">
        <v>20</v>
      </c>
      <c r="J407" s="84" t="s">
        <v>21</v>
      </c>
      <c r="K407" s="84" t="s">
        <v>22</v>
      </c>
      <c r="L407" s="85" t="s">
        <v>14</v>
      </c>
      <c r="M407" s="48"/>
      <c r="N407" s="1"/>
      <c r="O407" s="94">
        <f>IF(AND(O406="",O408="")=TRUE,"",V407/SUM(V407:X407)*100)</f>
        <v>56.999999999999993</v>
      </c>
      <c r="P407" s="45" t="str">
        <f>IF(AND(L406="",L408="")=TRUE,"",V407&amp;"勝"&amp;W407&amp;"敗"&amp;X407&amp;"引")</f>
        <v>57勝43敗0引</v>
      </c>
      <c r="Q407" s="137"/>
      <c r="R407" s="138"/>
      <c r="S407" s="138"/>
      <c r="T407" s="139"/>
      <c r="U407" s="95"/>
      <c r="V407" s="95">
        <f>IF(U406=2,V403+1,IF(U406=0,0,V403))</f>
        <v>57</v>
      </c>
      <c r="W407" s="95">
        <f>IF(U406=3,W403+1,IF(U406=0,0,W403))</f>
        <v>43</v>
      </c>
      <c r="X407" s="95">
        <f>IF(U406=1,X403+1,X403)</f>
        <v>0</v>
      </c>
    </row>
    <row r="408" spans="1:24" ht="21" customHeight="1" thickBot="1">
      <c r="A408" s="6"/>
      <c r="B408" s="7"/>
      <c r="C408" s="7"/>
      <c r="D408" s="75">
        <v>0.73125000000000007</v>
      </c>
      <c r="E408" s="17">
        <v>76.084000000000003</v>
      </c>
      <c r="F408" s="91">
        <v>-0.01</v>
      </c>
      <c r="G408" s="108">
        <v>10000</v>
      </c>
      <c r="H408" s="92">
        <v>0.1</v>
      </c>
      <c r="I408" s="56">
        <f>E408+F408</f>
        <v>76.073999999999998</v>
      </c>
      <c r="J408" s="57">
        <f>I408+H406</f>
        <v>76.153999999999996</v>
      </c>
      <c r="K408" s="57">
        <f>I408-H408</f>
        <v>75.974000000000004</v>
      </c>
      <c r="L408" s="53">
        <v>1</v>
      </c>
      <c r="M408" s="53" t="s">
        <v>45</v>
      </c>
      <c r="N408" s="8">
        <v>800</v>
      </c>
      <c r="O408" s="8">
        <f>IF(L408&lt;&gt;"",IF(M408="○",100,IF(M408="×",-100,"")),"")</f>
        <v>100</v>
      </c>
      <c r="P408" s="54" t="str">
        <f>IF(M408="○","勝",IF(M408="×","敗",""))</f>
        <v>勝</v>
      </c>
      <c r="U408" s="95"/>
      <c r="V408" s="95"/>
      <c r="W408" s="95"/>
      <c r="X408" s="95"/>
    </row>
    <row r="409" spans="1:24" ht="21" customHeight="1">
      <c r="A409" s="26" t="s">
        <v>0</v>
      </c>
      <c r="B409" s="38" t="s">
        <v>33</v>
      </c>
      <c r="C409" s="38" t="s">
        <v>34</v>
      </c>
      <c r="D409" s="88" t="s">
        <v>26</v>
      </c>
      <c r="E409" s="25" t="s">
        <v>31</v>
      </c>
      <c r="F409" s="88" t="s">
        <v>27</v>
      </c>
      <c r="G409" s="86" t="s">
        <v>28</v>
      </c>
      <c r="H409" s="18" t="s">
        <v>10</v>
      </c>
      <c r="I409" s="41" t="s">
        <v>19</v>
      </c>
      <c r="J409" s="40" t="s">
        <v>21</v>
      </c>
      <c r="K409" s="40" t="s">
        <v>22</v>
      </c>
      <c r="L409" s="82" t="s">
        <v>14</v>
      </c>
      <c r="M409" s="36" t="s">
        <v>15</v>
      </c>
      <c r="N409" s="33" t="s">
        <v>16</v>
      </c>
      <c r="O409" s="33" t="s">
        <v>12</v>
      </c>
      <c r="P409" s="34" t="s">
        <v>13</v>
      </c>
      <c r="Q409" s="176"/>
      <c r="R409" s="138"/>
      <c r="S409" s="138"/>
      <c r="T409" s="139"/>
      <c r="U409" s="95"/>
      <c r="V409" s="95"/>
      <c r="W409" s="95"/>
      <c r="X409" s="95"/>
    </row>
    <row r="410" spans="1:24" ht="21" customHeight="1">
      <c r="A410" s="4"/>
      <c r="B410" s="58"/>
      <c r="C410" s="58"/>
      <c r="D410" s="74">
        <v>0.62916666666666665</v>
      </c>
      <c r="E410" s="16">
        <v>79.542000000000002</v>
      </c>
      <c r="F410" s="90">
        <v>0.01</v>
      </c>
      <c r="G410" s="42">
        <v>10000</v>
      </c>
      <c r="H410" s="30">
        <v>0.08</v>
      </c>
      <c r="I410" s="24">
        <f>E410+F410</f>
        <v>79.552000000000007</v>
      </c>
      <c r="J410" s="2">
        <f>I410-H410</f>
        <v>79.472000000000008</v>
      </c>
      <c r="K410" s="2">
        <f>I410+H412</f>
        <v>79.652000000000001</v>
      </c>
      <c r="L410" s="47"/>
      <c r="M410" s="47"/>
      <c r="N410" s="1" t="str">
        <f>IF(M410="○",H410*G410,IF(M410="×",-H410*G410,""))</f>
        <v/>
      </c>
      <c r="O410" s="1" t="str">
        <f>IF(L410&lt;&gt;"",IF(M410="○",100,IF(M410="×",-100,"")),"")</f>
        <v/>
      </c>
      <c r="P410" s="45" t="str">
        <f>IF(M410="○","勝",IF(M410="×","敗",""))</f>
        <v/>
      </c>
      <c r="Q410" s="176"/>
      <c r="R410" s="142"/>
      <c r="S410" s="142"/>
      <c r="T410" s="139"/>
      <c r="U410" s="95">
        <f>IF(AND(V410="",W410="")=TRUE,0,IF(AND(V410="勝",W410="敗")=TRUE,1,IF(AND(W410="勝",V410="敗")=TRUE,1,IF(AND(V410="勝",W410="")=TRUE,2,IF(AND(W410="勝",V410="")=TRUE,2,IF(AND(V410="敗",W410="")=TRUE,3,IF(AND(W410="敗",V410="")=TRUE,3,0)))))))</f>
        <v>2</v>
      </c>
      <c r="V410" s="95" t="str">
        <f>IF(L410="","",P410)</f>
        <v/>
      </c>
      <c r="W410" s="95" t="str">
        <f>IF(L412="","",P412)</f>
        <v>勝</v>
      </c>
      <c r="X410" s="95"/>
    </row>
    <row r="411" spans="1:24" ht="21" customHeight="1">
      <c r="A411" s="5">
        <f>A407+1</f>
        <v>101</v>
      </c>
      <c r="B411" s="59">
        <v>40847</v>
      </c>
      <c r="C411" s="60" t="str">
        <f>IF(B411="","",TEXT(B411,"(aaa)"))</f>
        <v>(月)</v>
      </c>
      <c r="D411" s="89" t="s">
        <v>26</v>
      </c>
      <c r="E411" s="27" t="s">
        <v>32</v>
      </c>
      <c r="F411" s="89"/>
      <c r="G411" s="87" t="s">
        <v>28</v>
      </c>
      <c r="H411" s="37" t="s">
        <v>11</v>
      </c>
      <c r="I411" s="83" t="s">
        <v>20</v>
      </c>
      <c r="J411" s="84" t="s">
        <v>21</v>
      </c>
      <c r="K411" s="84" t="s">
        <v>22</v>
      </c>
      <c r="L411" s="85" t="s">
        <v>14</v>
      </c>
      <c r="M411" s="48"/>
      <c r="N411" s="1"/>
      <c r="O411" s="94">
        <f>IF(AND(O410="",O412="")=TRUE,"",V411/SUM(V411:X411)*100)</f>
        <v>57.42574257425742</v>
      </c>
      <c r="P411" s="45" t="str">
        <f>IF(AND(L410="",L412="")=TRUE,"",V411&amp;"勝"&amp;W411&amp;"敗"&amp;X411&amp;"引")</f>
        <v>58勝43敗0引</v>
      </c>
      <c r="Q411" s="137"/>
      <c r="R411" s="138"/>
      <c r="S411" s="138"/>
      <c r="T411" s="139"/>
      <c r="U411" s="95"/>
      <c r="V411" s="95">
        <f>IF(U410=2,V407+1,IF(U410=0,0,V407))</f>
        <v>58</v>
      </c>
      <c r="W411" s="95">
        <f>IF(U410=3,W407+1,IF(U410=0,0,W407))</f>
        <v>43</v>
      </c>
      <c r="X411" s="95">
        <f>IF(U410=1,X407+1,X407)</f>
        <v>0</v>
      </c>
    </row>
    <row r="412" spans="1:24" ht="21" customHeight="1" thickBot="1">
      <c r="A412" s="6"/>
      <c r="B412" s="7"/>
      <c r="C412" s="7"/>
      <c r="D412" s="75">
        <v>0.80625000000000002</v>
      </c>
      <c r="E412" s="17">
        <v>77.802000000000007</v>
      </c>
      <c r="F412" s="91">
        <v>-0.01</v>
      </c>
      <c r="G412" s="108">
        <v>10000</v>
      </c>
      <c r="H412" s="92">
        <v>0.1</v>
      </c>
      <c r="I412" s="56">
        <f>E412+F412</f>
        <v>77.792000000000002</v>
      </c>
      <c r="J412" s="57">
        <f>I412+H410</f>
        <v>77.872</v>
      </c>
      <c r="K412" s="57">
        <f>I412-H412</f>
        <v>77.692000000000007</v>
      </c>
      <c r="L412" s="53">
        <v>1</v>
      </c>
      <c r="M412" s="53" t="s">
        <v>45</v>
      </c>
      <c r="N412" s="8">
        <v>800</v>
      </c>
      <c r="O412" s="8">
        <f>IF(L412&lt;&gt;"",IF(M412="○",100,IF(M412="×",-100,"")),"")</f>
        <v>100</v>
      </c>
      <c r="P412" s="54" t="str">
        <f>IF(M412="○","勝",IF(M412="×","敗",""))</f>
        <v>勝</v>
      </c>
      <c r="U412" s="95"/>
      <c r="V412" s="95"/>
      <c r="W412" s="95"/>
      <c r="X412" s="95"/>
    </row>
    <row r="413" spans="1:24" ht="21" customHeight="1">
      <c r="A413" s="26" t="s">
        <v>0</v>
      </c>
      <c r="B413" s="38" t="s">
        <v>33</v>
      </c>
      <c r="C413" s="38" t="s">
        <v>34</v>
      </c>
      <c r="D413" s="88" t="s">
        <v>26</v>
      </c>
      <c r="E413" s="25" t="s">
        <v>31</v>
      </c>
      <c r="F413" s="88" t="s">
        <v>27</v>
      </c>
      <c r="G413" s="86" t="s">
        <v>28</v>
      </c>
      <c r="H413" s="18" t="s">
        <v>10</v>
      </c>
      <c r="I413" s="41" t="s">
        <v>19</v>
      </c>
      <c r="J413" s="40" t="s">
        <v>21</v>
      </c>
      <c r="K413" s="40" t="s">
        <v>22</v>
      </c>
      <c r="L413" s="82" t="s">
        <v>14</v>
      </c>
      <c r="M413" s="36" t="s">
        <v>15</v>
      </c>
      <c r="N413" s="33" t="s">
        <v>16</v>
      </c>
      <c r="O413" s="33" t="s">
        <v>12</v>
      </c>
      <c r="P413" s="34" t="s">
        <v>13</v>
      </c>
      <c r="Q413" s="176"/>
      <c r="R413" s="138"/>
      <c r="S413" s="138"/>
      <c r="T413" s="139"/>
      <c r="U413" s="95"/>
      <c r="V413" s="95"/>
      <c r="W413" s="95"/>
      <c r="X413" s="95"/>
    </row>
    <row r="414" spans="1:24" ht="21" customHeight="1">
      <c r="A414" s="4"/>
      <c r="B414" s="58"/>
      <c r="C414" s="58"/>
      <c r="D414" s="74">
        <v>0.70000000000000007</v>
      </c>
      <c r="E414" s="16">
        <v>78.186999999999998</v>
      </c>
      <c r="F414" s="90">
        <v>0.01</v>
      </c>
      <c r="G414" s="42">
        <v>10000</v>
      </c>
      <c r="H414" s="30">
        <v>0.08</v>
      </c>
      <c r="I414" s="24">
        <f>E414+F414</f>
        <v>78.197000000000003</v>
      </c>
      <c r="J414" s="2">
        <f>I414-H414</f>
        <v>78.117000000000004</v>
      </c>
      <c r="K414" s="2">
        <f>I414+H416</f>
        <v>78.296999999999997</v>
      </c>
      <c r="L414" s="47"/>
      <c r="M414" s="47"/>
      <c r="N414" s="1" t="str">
        <f>IF(M414="○",H414*G414,IF(M414="×",-H414*G414,""))</f>
        <v/>
      </c>
      <c r="O414" s="1" t="str">
        <f>IF(L414&lt;&gt;"",IF(M414="○",100,IF(M414="×",-100,"")),"")</f>
        <v/>
      </c>
      <c r="P414" s="45" t="str">
        <f>IF(M414="○","勝",IF(M414="×","敗",""))</f>
        <v/>
      </c>
      <c r="Q414" s="176"/>
      <c r="R414" s="142"/>
      <c r="S414" s="142"/>
      <c r="T414" s="139"/>
      <c r="U414" s="95">
        <f>IF(AND(V414="",W414="")=TRUE,0,IF(AND(V414="勝",W414="敗")=TRUE,1,IF(AND(W414="勝",V414="敗")=TRUE,1,IF(AND(V414="勝",W414="")=TRUE,2,IF(AND(W414="勝",V414="")=TRUE,2,IF(AND(V414="敗",W414="")=TRUE,3,IF(AND(W414="敗",V414="")=TRUE,3,0)))))))</f>
        <v>2</v>
      </c>
      <c r="V414" s="95" t="str">
        <f>IF(L414="","",P414)</f>
        <v/>
      </c>
      <c r="W414" s="95" t="str">
        <f>IF(L416="","",P416)</f>
        <v>勝</v>
      </c>
      <c r="X414" s="95"/>
    </row>
    <row r="415" spans="1:24" ht="21" customHeight="1">
      <c r="A415" s="5">
        <f>A411+1</f>
        <v>102</v>
      </c>
      <c r="B415" s="59">
        <v>40854</v>
      </c>
      <c r="C415" s="60" t="str">
        <f>IF(B415="","",TEXT(B415,"(aaa)"))</f>
        <v>(月)</v>
      </c>
      <c r="D415" s="89" t="s">
        <v>26</v>
      </c>
      <c r="E415" s="27" t="s">
        <v>32</v>
      </c>
      <c r="F415" s="89"/>
      <c r="G415" s="87" t="s">
        <v>28</v>
      </c>
      <c r="H415" s="37" t="s">
        <v>11</v>
      </c>
      <c r="I415" s="83" t="s">
        <v>20</v>
      </c>
      <c r="J415" s="84" t="s">
        <v>21</v>
      </c>
      <c r="K415" s="84" t="s">
        <v>22</v>
      </c>
      <c r="L415" s="85" t="s">
        <v>14</v>
      </c>
      <c r="M415" s="48"/>
      <c r="N415" s="1"/>
      <c r="O415" s="94">
        <f>IF(AND(O414="",O416="")=TRUE,"",V415/SUM(V415:X415)*100)</f>
        <v>57.843137254901968</v>
      </c>
      <c r="P415" s="45" t="str">
        <f>IF(AND(L414="",L416="")=TRUE,"",V415&amp;"勝"&amp;W415&amp;"敗"&amp;X415&amp;"引")</f>
        <v>59勝43敗0引</v>
      </c>
      <c r="Q415" s="137"/>
      <c r="R415" s="138"/>
      <c r="S415" s="138"/>
      <c r="T415" s="139"/>
      <c r="U415" s="95"/>
      <c r="V415" s="95">
        <f>IF(U414=2,V411+1,IF(U414=0,0,V411))</f>
        <v>59</v>
      </c>
      <c r="W415" s="95">
        <f>IF(U414=3,W411+1,IF(U414=0,0,W411))</f>
        <v>43</v>
      </c>
      <c r="X415" s="95">
        <f>IF(U414=1,X411+1,X411)</f>
        <v>0</v>
      </c>
    </row>
    <row r="416" spans="1:24" ht="21" customHeight="1" thickBot="1">
      <c r="A416" s="6"/>
      <c r="B416" s="7"/>
      <c r="C416" s="7"/>
      <c r="D416" s="75">
        <v>0.86875000000000002</v>
      </c>
      <c r="E416" s="17">
        <v>78.042000000000002</v>
      </c>
      <c r="F416" s="91">
        <v>-0.01</v>
      </c>
      <c r="G416" s="108">
        <v>10000</v>
      </c>
      <c r="H416" s="92">
        <v>0.1</v>
      </c>
      <c r="I416" s="56">
        <f>E416+F416</f>
        <v>78.031999999999996</v>
      </c>
      <c r="J416" s="57">
        <v>78.061999999999998</v>
      </c>
      <c r="K416" s="57">
        <f>I416-H416</f>
        <v>77.932000000000002</v>
      </c>
      <c r="L416" s="53">
        <v>1</v>
      </c>
      <c r="M416" s="53" t="s">
        <v>45</v>
      </c>
      <c r="N416" s="8">
        <v>300</v>
      </c>
      <c r="O416" s="8">
        <f>IF(L416&lt;&gt;"",IF(M416="○",100,IF(M416="×",-100,"")),"")</f>
        <v>100</v>
      </c>
      <c r="P416" s="54" t="str">
        <f>IF(M416="○","勝",IF(M416="×","敗",""))</f>
        <v>勝</v>
      </c>
      <c r="Q416" t="s">
        <v>147</v>
      </c>
      <c r="U416" s="95"/>
      <c r="V416" s="95"/>
      <c r="W416" s="95"/>
      <c r="X416" s="95"/>
    </row>
    <row r="417" spans="1:24" ht="21" customHeight="1">
      <c r="A417" s="26" t="s">
        <v>0</v>
      </c>
      <c r="B417" s="38" t="s">
        <v>33</v>
      </c>
      <c r="C417" s="38" t="s">
        <v>34</v>
      </c>
      <c r="D417" s="88" t="s">
        <v>26</v>
      </c>
      <c r="E417" s="25" t="s">
        <v>31</v>
      </c>
      <c r="F417" s="88" t="s">
        <v>27</v>
      </c>
      <c r="G417" s="86" t="s">
        <v>28</v>
      </c>
      <c r="H417" s="18" t="s">
        <v>10</v>
      </c>
      <c r="I417" s="41" t="s">
        <v>19</v>
      </c>
      <c r="J417" s="40" t="s">
        <v>21</v>
      </c>
      <c r="K417" s="40" t="s">
        <v>22</v>
      </c>
      <c r="L417" s="82" t="s">
        <v>14</v>
      </c>
      <c r="M417" s="36" t="s">
        <v>15</v>
      </c>
      <c r="N417" s="33" t="s">
        <v>16</v>
      </c>
      <c r="O417" s="33" t="s">
        <v>12</v>
      </c>
      <c r="P417" s="34" t="s">
        <v>13</v>
      </c>
      <c r="Q417" s="176"/>
      <c r="R417" s="138"/>
      <c r="S417" s="138"/>
      <c r="T417" s="139"/>
      <c r="U417" s="95"/>
      <c r="V417" s="95"/>
      <c r="W417" s="95"/>
      <c r="X417" s="95"/>
    </row>
    <row r="418" spans="1:24" ht="21" customHeight="1">
      <c r="A418" s="4"/>
      <c r="B418" s="58"/>
      <c r="C418" s="58"/>
      <c r="D418" s="74">
        <v>0.69374999999999998</v>
      </c>
      <c r="E418" s="16">
        <v>78.069999999999993</v>
      </c>
      <c r="F418" s="90">
        <v>0.01</v>
      </c>
      <c r="G418" s="42">
        <v>10000</v>
      </c>
      <c r="H418" s="30">
        <v>0.08</v>
      </c>
      <c r="I418" s="24">
        <f>E418+F418</f>
        <v>78.08</v>
      </c>
      <c r="J418" s="2">
        <f>I418-H418</f>
        <v>78</v>
      </c>
      <c r="K418" s="2">
        <f>I418+H420</f>
        <v>78.179999999999993</v>
      </c>
      <c r="L418" s="47"/>
      <c r="M418" s="47"/>
      <c r="N418" s="1" t="str">
        <f>IF(M418="○",H418*G418,IF(M418="×",-H418*G418,""))</f>
        <v/>
      </c>
      <c r="O418" s="1" t="str">
        <f>IF(L418&lt;&gt;"",IF(M418="○",100,IF(M418="×",-100,"")),"")</f>
        <v/>
      </c>
      <c r="P418" s="45" t="str">
        <f>IF(M418="○","勝",IF(M418="×","敗",""))</f>
        <v/>
      </c>
      <c r="Q418" s="176"/>
      <c r="R418" s="142"/>
      <c r="S418" s="142"/>
      <c r="T418" s="139"/>
      <c r="U418" s="95">
        <f>IF(AND(V418="",W418="")=TRUE,0,IF(AND(V418="勝",W418="敗")=TRUE,1,IF(AND(W418="勝",V418="敗")=TRUE,1,IF(AND(V418="勝",W418="")=TRUE,2,IF(AND(W418="勝",V418="")=TRUE,2,IF(AND(V418="敗",W418="")=TRUE,3,IF(AND(W418="敗",V418="")=TRUE,3,0)))))))</f>
        <v>3</v>
      </c>
      <c r="V418" s="95" t="str">
        <f>IF(L418="","",P418)</f>
        <v/>
      </c>
      <c r="W418" s="95" t="str">
        <f>IF(L420="","",P420)</f>
        <v>敗</v>
      </c>
      <c r="X418" s="95"/>
    </row>
    <row r="419" spans="1:24" ht="21" customHeight="1">
      <c r="A419" s="5">
        <f>A415+1</f>
        <v>103</v>
      </c>
      <c r="B419" s="59">
        <v>40855</v>
      </c>
      <c r="C419" s="60" t="str">
        <f>IF(B419="","",TEXT(B419,"(aaa)"))</f>
        <v>(火)</v>
      </c>
      <c r="D419" s="89" t="s">
        <v>26</v>
      </c>
      <c r="E419" s="27" t="s">
        <v>32</v>
      </c>
      <c r="F419" s="89"/>
      <c r="G419" s="87" t="s">
        <v>28</v>
      </c>
      <c r="H419" s="37" t="s">
        <v>11</v>
      </c>
      <c r="I419" s="83" t="s">
        <v>20</v>
      </c>
      <c r="J419" s="84" t="s">
        <v>21</v>
      </c>
      <c r="K419" s="84" t="s">
        <v>22</v>
      </c>
      <c r="L419" s="85" t="s">
        <v>14</v>
      </c>
      <c r="M419" s="48"/>
      <c r="N419" s="1"/>
      <c r="O419" s="94">
        <f>IF(AND(O418="",O420="")=TRUE,"",V419/SUM(V419:X419)*100)</f>
        <v>57.28155339805825</v>
      </c>
      <c r="P419" s="45" t="str">
        <f>IF(AND(L418="",L420="")=TRUE,"",V419&amp;"勝"&amp;W419&amp;"敗"&amp;X419&amp;"引")</f>
        <v>59勝44敗0引</v>
      </c>
      <c r="Q419" s="137"/>
      <c r="R419" s="138"/>
      <c r="S419" s="138"/>
      <c r="T419" s="139"/>
      <c r="U419" s="95"/>
      <c r="V419" s="95">
        <f>IF(U418=2,V415+1,IF(U418=0,0,V415))</f>
        <v>59</v>
      </c>
      <c r="W419" s="95">
        <f>IF(U418=3,W415+1,IF(U418=0,0,W415))</f>
        <v>44</v>
      </c>
      <c r="X419" s="95">
        <f>IF(U418=1,X415+1,X415)</f>
        <v>0</v>
      </c>
    </row>
    <row r="420" spans="1:24" ht="21" customHeight="1" thickBot="1">
      <c r="A420" s="6"/>
      <c r="B420" s="7"/>
      <c r="C420" s="7"/>
      <c r="D420" s="75">
        <v>0.76041666666666663</v>
      </c>
      <c r="E420" s="17">
        <v>77.98</v>
      </c>
      <c r="F420" s="91">
        <v>-0.01</v>
      </c>
      <c r="G420" s="108">
        <v>10000</v>
      </c>
      <c r="H420" s="92">
        <v>0.1</v>
      </c>
      <c r="I420" s="56">
        <f>E420+F420</f>
        <v>77.97</v>
      </c>
      <c r="J420" s="57">
        <f>I420+H418</f>
        <v>78.05</v>
      </c>
      <c r="K420" s="57">
        <f>I420-H420</f>
        <v>77.87</v>
      </c>
      <c r="L420" s="53">
        <v>1</v>
      </c>
      <c r="M420" s="53" t="s">
        <v>47</v>
      </c>
      <c r="N420" s="8">
        <v>-1100</v>
      </c>
      <c r="O420" s="8">
        <f>IF(L420&lt;&gt;"",IF(M420="○",100,IF(M420="×",-100,"")),"")</f>
        <v>-100</v>
      </c>
      <c r="P420" s="54" t="str">
        <f>IF(M420="○","勝",IF(M420="×","敗",""))</f>
        <v>敗</v>
      </c>
      <c r="U420" s="95"/>
      <c r="V420" s="95"/>
      <c r="W420" s="95"/>
      <c r="X420" s="95"/>
    </row>
    <row r="421" spans="1:24" ht="21" customHeight="1">
      <c r="A421" s="26" t="s">
        <v>0</v>
      </c>
      <c r="B421" s="38" t="s">
        <v>33</v>
      </c>
      <c r="C421" s="38" t="s">
        <v>34</v>
      </c>
      <c r="D421" s="88" t="s">
        <v>26</v>
      </c>
      <c r="E421" s="25" t="s">
        <v>31</v>
      </c>
      <c r="F421" s="88" t="s">
        <v>27</v>
      </c>
      <c r="G421" s="86" t="s">
        <v>28</v>
      </c>
      <c r="H421" s="18" t="s">
        <v>10</v>
      </c>
      <c r="I421" s="41" t="s">
        <v>19</v>
      </c>
      <c r="J421" s="40" t="s">
        <v>21</v>
      </c>
      <c r="K421" s="40" t="s">
        <v>22</v>
      </c>
      <c r="L421" s="82" t="s">
        <v>14</v>
      </c>
      <c r="M421" s="36" t="s">
        <v>15</v>
      </c>
      <c r="N421" s="33" t="s">
        <v>16</v>
      </c>
      <c r="O421" s="33" t="s">
        <v>12</v>
      </c>
      <c r="P421" s="34" t="s">
        <v>13</v>
      </c>
      <c r="Q421" s="176"/>
      <c r="R421" s="138"/>
      <c r="S421" s="138"/>
      <c r="T421" s="139"/>
      <c r="U421" s="95"/>
      <c r="V421" s="95"/>
      <c r="W421" s="95"/>
      <c r="X421" s="95"/>
    </row>
    <row r="422" spans="1:24" ht="21" customHeight="1">
      <c r="A422" s="4"/>
      <c r="B422" s="58"/>
      <c r="C422" s="58"/>
      <c r="D422" s="74">
        <v>0.81041666666666667</v>
      </c>
      <c r="E422" s="16">
        <v>76.960999999999999</v>
      </c>
      <c r="F422" s="90">
        <v>0.01</v>
      </c>
      <c r="G422" s="42">
        <v>10000</v>
      </c>
      <c r="H422" s="30">
        <v>0.08</v>
      </c>
      <c r="I422" s="24">
        <f>E422+F422</f>
        <v>76.971000000000004</v>
      </c>
      <c r="J422" s="2">
        <f>I422-H422</f>
        <v>76.891000000000005</v>
      </c>
      <c r="K422" s="2">
        <f>I422+H424</f>
        <v>77.070999999999998</v>
      </c>
      <c r="L422" s="47">
        <v>1</v>
      </c>
      <c r="M422" s="47" t="s">
        <v>45</v>
      </c>
      <c r="N422" s="1">
        <f>IF(M422="○",H422*G422,IF(M422="×",-H422*G422,""))</f>
        <v>800</v>
      </c>
      <c r="O422" s="1">
        <f>IF(L422&lt;&gt;"",IF(M422="○",100,IF(M422="×",-100,"")),"")</f>
        <v>100</v>
      </c>
      <c r="P422" s="45" t="str">
        <f>IF(M422="○","勝",IF(M422="×","敗",""))</f>
        <v>勝</v>
      </c>
      <c r="Q422" s="176" t="s">
        <v>148</v>
      </c>
      <c r="R422" s="142"/>
      <c r="S422" s="142"/>
      <c r="T422" s="139"/>
      <c r="U422" s="95">
        <f>IF(AND(V422="",W422="")=TRUE,0,IF(AND(V422="勝",W422="敗")=TRUE,1,IF(AND(W422="勝",V422="敗")=TRUE,1,IF(AND(V422="勝",W422="")=TRUE,2,IF(AND(W422="勝",V422="")=TRUE,2,IF(AND(V422="敗",W422="")=TRUE,3,IF(AND(W422="敗",V422="")=TRUE,3,0)))))))</f>
        <v>2</v>
      </c>
      <c r="V422" s="95" t="str">
        <f>IF(L422="","",P422)</f>
        <v>勝</v>
      </c>
      <c r="W422" s="95" t="str">
        <f>IF(L424="","",P424)</f>
        <v/>
      </c>
      <c r="X422" s="95"/>
    </row>
    <row r="423" spans="1:24" ht="21" customHeight="1">
      <c r="A423" s="5">
        <f>A419+1</f>
        <v>104</v>
      </c>
      <c r="B423" s="140">
        <v>40868</v>
      </c>
      <c r="C423" s="60" t="str">
        <f>IF(B423="","",TEXT(B423,"(aaa)"))</f>
        <v>(月)</v>
      </c>
      <c r="D423" s="89" t="s">
        <v>26</v>
      </c>
      <c r="E423" s="27" t="s">
        <v>32</v>
      </c>
      <c r="F423" s="89"/>
      <c r="G423" s="87" t="s">
        <v>28</v>
      </c>
      <c r="H423" s="37" t="s">
        <v>11</v>
      </c>
      <c r="I423" s="83" t="s">
        <v>20</v>
      </c>
      <c r="J423" s="84" t="s">
        <v>21</v>
      </c>
      <c r="K423" s="84" t="s">
        <v>22</v>
      </c>
      <c r="L423" s="85" t="s">
        <v>14</v>
      </c>
      <c r="M423" s="48"/>
      <c r="N423" s="1"/>
      <c r="O423" s="94">
        <f>IF(AND(O422="",O424="")=TRUE,"",V423/SUM(V423:X423)*100)</f>
        <v>57.692307692307686</v>
      </c>
      <c r="P423" s="45" t="str">
        <f>IF(AND(L422="",L424="")=TRUE,"",V423&amp;"勝"&amp;W423&amp;"敗"&amp;X423&amp;"引")</f>
        <v>60勝44敗0引</v>
      </c>
      <c r="Q423" s="137"/>
      <c r="R423" s="138"/>
      <c r="S423" s="138"/>
      <c r="T423" s="139"/>
      <c r="U423" s="95"/>
      <c r="V423" s="95">
        <f>IF(U422=2,V419+1,IF(U422=0,0,V419))</f>
        <v>60</v>
      </c>
      <c r="W423" s="95">
        <f>IF(U422=3,W419+1,IF(U422=0,0,W419))</f>
        <v>44</v>
      </c>
      <c r="X423" s="95">
        <f>IF(U422=1,X419+1,X419)</f>
        <v>0</v>
      </c>
    </row>
    <row r="424" spans="1:24" ht="21" customHeight="1" thickBot="1">
      <c r="A424" s="6"/>
      <c r="B424" s="7"/>
      <c r="C424" s="7"/>
      <c r="D424" s="75">
        <v>0.74791666666666667</v>
      </c>
      <c r="E424" s="17">
        <v>76.77</v>
      </c>
      <c r="F424" s="91">
        <v>-0.01</v>
      </c>
      <c r="G424" s="108">
        <v>10000</v>
      </c>
      <c r="H424" s="92">
        <v>0.1</v>
      </c>
      <c r="I424" s="56">
        <f>E424+F424</f>
        <v>76.759999999999991</v>
      </c>
      <c r="J424" s="57">
        <f>I424+H422</f>
        <v>76.839999999999989</v>
      </c>
      <c r="K424" s="57">
        <f>I424-H424</f>
        <v>76.66</v>
      </c>
      <c r="L424" s="53"/>
      <c r="M424" s="53"/>
      <c r="N424" s="8"/>
      <c r="O424" s="8" t="str">
        <f>IF(L424&lt;&gt;"",IF(M424="○",100,IF(M424="×",-100,"")),"")</f>
        <v/>
      </c>
      <c r="P424" s="54" t="str">
        <f>IF(M424="○","勝",IF(M424="×","敗",""))</f>
        <v/>
      </c>
      <c r="Q424" s="203" t="s">
        <v>149</v>
      </c>
      <c r="U424" s="95"/>
      <c r="V424" s="95"/>
      <c r="W424" s="95"/>
      <c r="X424" s="95"/>
    </row>
    <row r="425" spans="1:24" ht="21" customHeight="1">
      <c r="A425" s="26" t="s">
        <v>0</v>
      </c>
      <c r="B425" s="38" t="s">
        <v>33</v>
      </c>
      <c r="C425" s="38" t="s">
        <v>34</v>
      </c>
      <c r="D425" s="88" t="s">
        <v>26</v>
      </c>
      <c r="E425" s="25" t="s">
        <v>31</v>
      </c>
      <c r="F425" s="88" t="s">
        <v>27</v>
      </c>
      <c r="G425" s="86" t="s">
        <v>28</v>
      </c>
      <c r="H425" s="18" t="s">
        <v>10</v>
      </c>
      <c r="I425" s="41" t="s">
        <v>19</v>
      </c>
      <c r="J425" s="40" t="s">
        <v>21</v>
      </c>
      <c r="K425" s="40" t="s">
        <v>22</v>
      </c>
      <c r="L425" s="82" t="s">
        <v>14</v>
      </c>
      <c r="M425" s="36" t="s">
        <v>15</v>
      </c>
      <c r="N425" s="33" t="s">
        <v>16</v>
      </c>
      <c r="O425" s="33" t="s">
        <v>12</v>
      </c>
      <c r="P425" s="34" t="s">
        <v>13</v>
      </c>
      <c r="Q425" s="176"/>
      <c r="R425" s="138"/>
      <c r="S425" s="138"/>
      <c r="T425" s="139"/>
      <c r="U425" s="95"/>
      <c r="V425" s="95"/>
      <c r="W425" s="95"/>
      <c r="X425" s="95"/>
    </row>
    <row r="426" spans="1:24" ht="21" customHeight="1">
      <c r="A426" s="4"/>
      <c r="B426" s="58"/>
      <c r="C426" s="58"/>
      <c r="D426" s="135">
        <v>0.64722222222222225</v>
      </c>
      <c r="E426" s="16">
        <v>77.09</v>
      </c>
      <c r="F426" s="90">
        <v>0.01</v>
      </c>
      <c r="G426" s="42">
        <v>10000</v>
      </c>
      <c r="H426" s="30">
        <v>0.08</v>
      </c>
      <c r="I426" s="24">
        <f>E426+F426</f>
        <v>77.100000000000009</v>
      </c>
      <c r="J426" s="2">
        <f>I426-H426</f>
        <v>77.02000000000001</v>
      </c>
      <c r="K426" s="2">
        <f>I426+H428</f>
        <v>77.2</v>
      </c>
      <c r="L426" s="47">
        <v>1</v>
      </c>
      <c r="M426" s="47" t="s">
        <v>45</v>
      </c>
      <c r="N426" s="1">
        <f>IF(M426="○",H426*G426,IF(M426="×",-H426*G426,""))</f>
        <v>800</v>
      </c>
      <c r="O426" s="1">
        <f>IF(L426&lt;&gt;"",IF(M426="○",100,IF(M426="×",-100,"")),"")</f>
        <v>100</v>
      </c>
      <c r="P426" s="45" t="str">
        <f>IF(M426="○","勝",IF(M426="×","敗",""))</f>
        <v>勝</v>
      </c>
      <c r="Q426" s="137"/>
      <c r="R426" s="142"/>
      <c r="S426" s="142"/>
      <c r="T426" s="139"/>
      <c r="U426" s="95">
        <f>IF(AND(V426="",W426="")=TRUE,0,IF(AND(V426="勝",W426="敗")=TRUE,1,IF(AND(W426="勝",V426="敗")=TRUE,1,IF(AND(V426="勝",W426="")=TRUE,2,IF(AND(W426="勝",V426="")=TRUE,2,IF(AND(V426="敗",W426="")=TRUE,3,IF(AND(W426="敗",V426="")=TRUE,3,0)))))))</f>
        <v>2</v>
      </c>
      <c r="V426" s="95" t="str">
        <f>IF(L426="","",P426)</f>
        <v>勝</v>
      </c>
      <c r="W426" s="95" t="str">
        <f>IF(L428="","",P428)</f>
        <v/>
      </c>
      <c r="X426" s="95"/>
    </row>
    <row r="427" spans="1:24" ht="21" customHeight="1">
      <c r="A427" s="5">
        <f>A423+1</f>
        <v>105</v>
      </c>
      <c r="B427" s="59">
        <v>40869</v>
      </c>
      <c r="C427" s="60" t="str">
        <f>IF(B427="","",TEXT(B427,"(aaa)"))</f>
        <v>(火)</v>
      </c>
      <c r="D427" s="89" t="s">
        <v>26</v>
      </c>
      <c r="E427" s="27" t="s">
        <v>32</v>
      </c>
      <c r="F427" s="89"/>
      <c r="G427" s="87" t="s">
        <v>28</v>
      </c>
      <c r="H427" s="37" t="s">
        <v>11</v>
      </c>
      <c r="I427" s="83" t="s">
        <v>20</v>
      </c>
      <c r="J427" s="84" t="s">
        <v>21</v>
      </c>
      <c r="K427" s="84" t="s">
        <v>22</v>
      </c>
      <c r="L427" s="85" t="s">
        <v>14</v>
      </c>
      <c r="M427" s="48"/>
      <c r="N427" s="1"/>
      <c r="O427" s="94">
        <f>IF(AND(O426="",O428="")=TRUE,"",V427/SUM(V427:X427)*100)</f>
        <v>58.095238095238102</v>
      </c>
      <c r="P427" s="45" t="str">
        <f>IF(AND(L426="",L428="")=TRUE,"",V427&amp;"勝"&amp;W427&amp;"敗"&amp;X427&amp;"引")</f>
        <v>61勝44敗0引</v>
      </c>
      <c r="Q427" s="137"/>
      <c r="R427" s="138"/>
      <c r="S427" s="138"/>
      <c r="T427" s="139"/>
      <c r="U427" s="95"/>
      <c r="V427" s="95">
        <f>IF(U426=2,V423+1,IF(U426=0,0,V423))</f>
        <v>61</v>
      </c>
      <c r="W427" s="95">
        <f>IF(U426=3,W423+1,IF(U426=0,0,W423))</f>
        <v>44</v>
      </c>
      <c r="X427" s="95">
        <f>IF(U426=1,X423+1,X423)</f>
        <v>0</v>
      </c>
    </row>
    <row r="428" spans="1:24" ht="21" customHeight="1" thickBot="1">
      <c r="A428" s="6"/>
      <c r="B428" s="7"/>
      <c r="C428" s="7"/>
      <c r="D428" s="75">
        <v>0.84722222222222221</v>
      </c>
      <c r="E428" s="204" t="s">
        <v>150</v>
      </c>
      <c r="F428" s="91">
        <v>-0.01</v>
      </c>
      <c r="G428" s="108">
        <v>10000</v>
      </c>
      <c r="H428" s="92">
        <v>0.1</v>
      </c>
      <c r="I428" s="56">
        <f>E428+F428</f>
        <v>76.83</v>
      </c>
      <c r="J428" s="57">
        <f>I428+H426</f>
        <v>76.91</v>
      </c>
      <c r="K428" s="57">
        <f>I428-H428</f>
        <v>76.73</v>
      </c>
      <c r="L428" s="53"/>
      <c r="M428" s="53"/>
      <c r="N428" s="8"/>
      <c r="O428" s="8" t="str">
        <f>IF(L428&lt;&gt;"",IF(M428="○",100,IF(M428="×",-100,"")),"")</f>
        <v/>
      </c>
      <c r="P428" s="54" t="str">
        <f>IF(M428="○","勝",IF(M428="×","敗",""))</f>
        <v/>
      </c>
      <c r="U428" s="95"/>
      <c r="V428" s="95"/>
      <c r="W428" s="95"/>
      <c r="X428" s="95"/>
    </row>
    <row r="429" spans="1:24" ht="21" customHeight="1">
      <c r="A429" s="26" t="s">
        <v>0</v>
      </c>
      <c r="B429" s="38" t="s">
        <v>33</v>
      </c>
      <c r="C429" s="38" t="s">
        <v>34</v>
      </c>
      <c r="D429" s="88" t="s">
        <v>26</v>
      </c>
      <c r="E429" s="25" t="s">
        <v>31</v>
      </c>
      <c r="F429" s="88" t="s">
        <v>27</v>
      </c>
      <c r="G429" s="86" t="s">
        <v>28</v>
      </c>
      <c r="H429" s="18" t="s">
        <v>10</v>
      </c>
      <c r="I429" s="41" t="s">
        <v>19</v>
      </c>
      <c r="J429" s="40" t="s">
        <v>21</v>
      </c>
      <c r="K429" s="40" t="s">
        <v>22</v>
      </c>
      <c r="L429" s="82" t="s">
        <v>14</v>
      </c>
      <c r="M429" s="36" t="s">
        <v>15</v>
      </c>
      <c r="N429" s="33" t="s">
        <v>16</v>
      </c>
      <c r="O429" s="33" t="s">
        <v>12</v>
      </c>
      <c r="P429" s="34" t="s">
        <v>13</v>
      </c>
      <c r="Q429" s="176"/>
      <c r="R429" s="138"/>
      <c r="S429" s="138"/>
      <c r="T429" s="139"/>
      <c r="U429" s="95"/>
      <c r="V429" s="95"/>
      <c r="W429" s="95"/>
      <c r="X429" s="95"/>
    </row>
    <row r="430" spans="1:24" ht="21" customHeight="1">
      <c r="A430" s="4"/>
      <c r="B430" s="58"/>
      <c r="C430" s="58"/>
      <c r="D430" s="74">
        <v>0.75208333333333333</v>
      </c>
      <c r="E430" s="16">
        <v>77.781000000000006</v>
      </c>
      <c r="F430" s="90">
        <v>0.01</v>
      </c>
      <c r="G430" s="42">
        <v>10000</v>
      </c>
      <c r="H430" s="30">
        <v>0.08</v>
      </c>
      <c r="I430" s="24">
        <f>E430+F430</f>
        <v>77.791000000000011</v>
      </c>
      <c r="J430" s="2">
        <f>I430-H430</f>
        <v>77.711000000000013</v>
      </c>
      <c r="K430" s="2">
        <f>I430+H432</f>
        <v>77.891000000000005</v>
      </c>
      <c r="L430" s="47">
        <v>1</v>
      </c>
      <c r="M430" s="47" t="s">
        <v>47</v>
      </c>
      <c r="N430" s="1">
        <f>IF(M430="○",H430*G430,IF(M430="×",-H430*G430,""))</f>
        <v>-800</v>
      </c>
      <c r="O430" s="1">
        <f>IF(L430&lt;&gt;"",IF(M430="○",100,IF(M430="×",-100,"")),"")</f>
        <v>-100</v>
      </c>
      <c r="P430" s="45" t="str">
        <f>IF(M430="○","勝",IF(M430="×","敗",""))</f>
        <v>敗</v>
      </c>
      <c r="Q430" s="176"/>
      <c r="R430" s="142"/>
      <c r="S430" s="142"/>
      <c r="T430" s="139"/>
      <c r="U430" s="95">
        <f>IF(AND(V430="",W430="")=TRUE,0,IF(AND(V430="勝",W430="敗")=TRUE,1,IF(AND(W430="勝",V430="敗")=TRUE,1,IF(AND(V430="勝",W430="")=TRUE,2,IF(AND(W430="勝",V430="")=TRUE,2,IF(AND(V430="敗",W430="")=TRUE,3,IF(AND(W430="敗",V430="")=TRUE,3,0)))))))</f>
        <v>3</v>
      </c>
      <c r="V430" s="95" t="str">
        <f>IF(L430="","",P430)</f>
        <v>敗</v>
      </c>
      <c r="W430" s="95" t="str">
        <f>IF(L432="","",P432)</f>
        <v/>
      </c>
      <c r="X430" s="95"/>
    </row>
    <row r="431" spans="1:24" ht="21" customHeight="1">
      <c r="A431" s="5">
        <f>A427+1</f>
        <v>106</v>
      </c>
      <c r="B431" s="59">
        <v>40875</v>
      </c>
      <c r="C431" s="60" t="str">
        <f>IF(B431="","",TEXT(B431,"(aaa)"))</f>
        <v>(月)</v>
      </c>
      <c r="D431" s="89" t="s">
        <v>26</v>
      </c>
      <c r="E431" s="27" t="s">
        <v>32</v>
      </c>
      <c r="F431" s="89"/>
      <c r="G431" s="87" t="s">
        <v>28</v>
      </c>
      <c r="H431" s="37" t="s">
        <v>11</v>
      </c>
      <c r="I431" s="83" t="s">
        <v>20</v>
      </c>
      <c r="J431" s="84" t="s">
        <v>21</v>
      </c>
      <c r="K431" s="84" t="s">
        <v>22</v>
      </c>
      <c r="L431" s="85" t="s">
        <v>14</v>
      </c>
      <c r="M431" s="48"/>
      <c r="N431" s="1"/>
      <c r="O431" s="94">
        <f>IF(AND(O430="",O432="")=TRUE,"",V431/SUM(V431:X431)*100)</f>
        <v>57.547169811320757</v>
      </c>
      <c r="P431" s="45" t="str">
        <f>IF(AND(L430="",L432="")=TRUE,"",V431&amp;"勝"&amp;W431&amp;"敗"&amp;X431&amp;"引")</f>
        <v>61勝45敗0引</v>
      </c>
      <c r="Q431" s="137"/>
      <c r="R431" s="138"/>
      <c r="S431" s="138"/>
      <c r="T431" s="139"/>
      <c r="U431" s="95"/>
      <c r="V431" s="95">
        <f>IF(U430=2,V427+1,IF(U430=0,0,V427))</f>
        <v>61</v>
      </c>
      <c r="W431" s="95">
        <f>IF(U430=3,W427+1,IF(U430=0,0,W427))</f>
        <v>45</v>
      </c>
      <c r="X431" s="95">
        <f>IF(U430=1,X427+1,X427)</f>
        <v>0</v>
      </c>
    </row>
    <row r="432" spans="1:24" ht="21" customHeight="1" thickBot="1">
      <c r="A432" s="6"/>
      <c r="B432" s="7"/>
      <c r="C432" s="7"/>
      <c r="D432" s="75">
        <v>0.67291666666666661</v>
      </c>
      <c r="E432" s="17">
        <v>77.626999999999995</v>
      </c>
      <c r="F432" s="91">
        <v>-0.01</v>
      </c>
      <c r="G432" s="108">
        <v>10000</v>
      </c>
      <c r="H432" s="92">
        <v>0.1</v>
      </c>
      <c r="I432" s="56">
        <f>E432+F432</f>
        <v>77.61699999999999</v>
      </c>
      <c r="J432" s="57">
        <f>I432+H430</f>
        <v>77.696999999999989</v>
      </c>
      <c r="K432" s="57">
        <f>I432-H432</f>
        <v>77.516999999999996</v>
      </c>
      <c r="L432" s="53"/>
      <c r="M432" s="53"/>
      <c r="N432" s="8"/>
      <c r="O432" s="8" t="str">
        <f>IF(L432&lt;&gt;"",IF(M432="○",100,IF(M432="×",-100,"")),"")</f>
        <v/>
      </c>
      <c r="P432" s="54" t="str">
        <f>IF(M432="○","勝",IF(M432="×","敗",""))</f>
        <v/>
      </c>
      <c r="U432" s="95"/>
      <c r="V432" s="95"/>
      <c r="W432" s="95"/>
      <c r="X432" s="95"/>
    </row>
    <row r="433" spans="1:24" ht="21" customHeight="1">
      <c r="A433" s="26" t="s">
        <v>0</v>
      </c>
      <c r="B433" s="38" t="s">
        <v>33</v>
      </c>
      <c r="C433" s="38" t="s">
        <v>34</v>
      </c>
      <c r="D433" s="88" t="s">
        <v>26</v>
      </c>
      <c r="E433" s="25" t="s">
        <v>31</v>
      </c>
      <c r="F433" s="88" t="s">
        <v>27</v>
      </c>
      <c r="G433" s="86" t="s">
        <v>28</v>
      </c>
      <c r="H433" s="18" t="s">
        <v>10</v>
      </c>
      <c r="I433" s="41" t="s">
        <v>19</v>
      </c>
      <c r="J433" s="40" t="s">
        <v>21</v>
      </c>
      <c r="K433" s="40" t="s">
        <v>22</v>
      </c>
      <c r="L433" s="82" t="s">
        <v>14</v>
      </c>
      <c r="M433" s="36" t="s">
        <v>15</v>
      </c>
      <c r="N433" s="33" t="s">
        <v>16</v>
      </c>
      <c r="O433" s="33" t="s">
        <v>12</v>
      </c>
      <c r="P433" s="34" t="s">
        <v>13</v>
      </c>
      <c r="Q433" s="176"/>
      <c r="R433" s="138"/>
      <c r="S433" s="138"/>
      <c r="T433" s="139"/>
      <c r="U433" s="95"/>
      <c r="V433" s="95"/>
      <c r="W433" s="95"/>
      <c r="X433" s="95"/>
    </row>
    <row r="434" spans="1:24" ht="21" customHeight="1">
      <c r="A434" s="4"/>
      <c r="B434" s="58"/>
      <c r="C434" s="58"/>
      <c r="D434" s="74">
        <v>0.83750000000000002</v>
      </c>
      <c r="E434" s="16">
        <v>78.069000000000003</v>
      </c>
      <c r="F434" s="90">
        <v>0.01</v>
      </c>
      <c r="G434" s="42">
        <v>10000</v>
      </c>
      <c r="H434" s="30">
        <v>0.08</v>
      </c>
      <c r="I434" s="24">
        <f>E434+F434</f>
        <v>78.079000000000008</v>
      </c>
      <c r="J434" s="2">
        <f>I434-H434</f>
        <v>77.999000000000009</v>
      </c>
      <c r="K434" s="2">
        <f>I434+H436</f>
        <v>78.179000000000002</v>
      </c>
      <c r="L434" s="47"/>
      <c r="M434" s="47"/>
      <c r="N434" s="1" t="str">
        <f>IF(M434="○",H434*G434,IF(M434="×",-H434*G434,""))</f>
        <v/>
      </c>
      <c r="O434" s="1" t="str">
        <f>IF(L434&lt;&gt;"",IF(M434="○",100,IF(M434="×",-100,"")),"")</f>
        <v/>
      </c>
      <c r="P434" s="45" t="str">
        <f>IF(M434="○","勝",IF(M434="×","敗",""))</f>
        <v/>
      </c>
      <c r="Q434" s="176"/>
      <c r="R434" s="142"/>
      <c r="S434" s="142"/>
      <c r="T434" s="139"/>
      <c r="U434" s="95">
        <f>IF(AND(V434="",W434="")=TRUE,0,IF(AND(V434="勝",W434="敗")=TRUE,1,IF(AND(W434="勝",V434="敗")=TRUE,1,IF(AND(V434="勝",W434="")=TRUE,2,IF(AND(W434="勝",V434="")=TRUE,2,IF(AND(V434="敗",W434="")=TRUE,3,IF(AND(W434="敗",V434="")=TRUE,3,0)))))))</f>
        <v>3</v>
      </c>
      <c r="V434" s="95" t="str">
        <f>IF(L434="","",P434)</f>
        <v/>
      </c>
      <c r="W434" s="95" t="str">
        <f>IF(L436="","",P436)</f>
        <v>敗</v>
      </c>
      <c r="X434" s="95"/>
    </row>
    <row r="435" spans="1:24" ht="21" customHeight="1">
      <c r="A435" s="5">
        <f>A431+1</f>
        <v>107</v>
      </c>
      <c r="B435" s="59">
        <v>40882</v>
      </c>
      <c r="C435" s="60" t="str">
        <f>IF(B435="","",TEXT(B435,"(aaa)"))</f>
        <v>(月)</v>
      </c>
      <c r="D435" s="89" t="s">
        <v>26</v>
      </c>
      <c r="E435" s="27" t="s">
        <v>32</v>
      </c>
      <c r="F435" s="89"/>
      <c r="G435" s="87" t="s">
        <v>28</v>
      </c>
      <c r="H435" s="37" t="s">
        <v>11</v>
      </c>
      <c r="I435" s="83" t="s">
        <v>20</v>
      </c>
      <c r="J435" s="84" t="s">
        <v>21</v>
      </c>
      <c r="K435" s="84" t="s">
        <v>22</v>
      </c>
      <c r="L435" s="85" t="s">
        <v>14</v>
      </c>
      <c r="M435" s="48"/>
      <c r="N435" s="1"/>
      <c r="O435" s="94">
        <f>IF(AND(O434="",O436="")=TRUE,"",V435/SUM(V435:X435)*100)</f>
        <v>57.009345794392516</v>
      </c>
      <c r="P435" s="45" t="str">
        <f>IF(AND(L434="",L436="")=TRUE,"",V435&amp;"勝"&amp;W435&amp;"敗"&amp;X435&amp;"引")</f>
        <v>61勝46敗0引</v>
      </c>
      <c r="Q435" s="137"/>
      <c r="R435" s="138"/>
      <c r="S435" s="138"/>
      <c r="T435" s="139"/>
      <c r="U435" s="95"/>
      <c r="V435" s="95">
        <f>IF(U434=2,V431+1,IF(U434=0,0,V431))</f>
        <v>61</v>
      </c>
      <c r="W435" s="95">
        <f>IF(U434=3,W431+1,IF(U434=0,0,W431))</f>
        <v>46</v>
      </c>
      <c r="X435" s="95">
        <f>IF(U434=1,X431+1,X431)</f>
        <v>0</v>
      </c>
    </row>
    <row r="436" spans="1:24" ht="21" customHeight="1" thickBot="1">
      <c r="A436" s="6"/>
      <c r="B436" s="7"/>
      <c r="C436" s="7"/>
      <c r="D436" s="75">
        <v>0.73749999999999993</v>
      </c>
      <c r="E436" s="17">
        <v>77.902000000000001</v>
      </c>
      <c r="F436" s="91">
        <v>-0.01</v>
      </c>
      <c r="G436" s="108">
        <v>10000</v>
      </c>
      <c r="H436" s="92">
        <v>0.1</v>
      </c>
      <c r="I436" s="56">
        <f>E436+F436</f>
        <v>77.891999999999996</v>
      </c>
      <c r="J436" s="57">
        <f>I436+H434</f>
        <v>77.971999999999994</v>
      </c>
      <c r="K436" s="57">
        <f>I436-H436</f>
        <v>77.792000000000002</v>
      </c>
      <c r="L436" s="53">
        <v>1</v>
      </c>
      <c r="M436" s="53" t="s">
        <v>47</v>
      </c>
      <c r="N436" s="8">
        <v>-1020</v>
      </c>
      <c r="O436" s="8">
        <f>IF(L436&lt;&gt;"",IF(M436="○",100,IF(M436="×",-100,"")),"")</f>
        <v>-100</v>
      </c>
      <c r="P436" s="54" t="str">
        <f>IF(M436="○","勝",IF(M436="×","敗",""))</f>
        <v>敗</v>
      </c>
      <c r="U436" s="95"/>
      <c r="V436" s="95"/>
      <c r="W436" s="95"/>
      <c r="X436" s="95"/>
    </row>
    <row r="437" spans="1:24" ht="21" customHeight="1">
      <c r="A437" s="26" t="s">
        <v>0</v>
      </c>
      <c r="B437" s="38" t="s">
        <v>33</v>
      </c>
      <c r="C437" s="38" t="s">
        <v>34</v>
      </c>
      <c r="D437" s="88" t="s">
        <v>26</v>
      </c>
      <c r="E437" s="25" t="s">
        <v>31</v>
      </c>
      <c r="F437" s="88" t="s">
        <v>27</v>
      </c>
      <c r="G437" s="86" t="s">
        <v>28</v>
      </c>
      <c r="H437" s="18" t="s">
        <v>10</v>
      </c>
      <c r="I437" s="41" t="s">
        <v>19</v>
      </c>
      <c r="J437" s="40" t="s">
        <v>21</v>
      </c>
      <c r="K437" s="40" t="s">
        <v>22</v>
      </c>
      <c r="L437" s="82" t="s">
        <v>14</v>
      </c>
      <c r="M437" s="36" t="s">
        <v>15</v>
      </c>
      <c r="N437" s="33" t="s">
        <v>16</v>
      </c>
      <c r="O437" s="33" t="s">
        <v>12</v>
      </c>
      <c r="P437" s="34" t="s">
        <v>13</v>
      </c>
      <c r="Q437" s="176"/>
      <c r="R437" s="138"/>
      <c r="S437" s="138"/>
      <c r="T437" s="139"/>
      <c r="U437" s="95"/>
      <c r="V437" s="95"/>
      <c r="W437" s="95"/>
      <c r="X437" s="95"/>
    </row>
    <row r="438" spans="1:24" ht="21" customHeight="1">
      <c r="A438" s="4"/>
      <c r="B438" s="58"/>
      <c r="C438" s="58"/>
      <c r="D438" s="135">
        <v>0.7416666666666667</v>
      </c>
      <c r="E438" s="16">
        <v>77.8</v>
      </c>
      <c r="F438" s="90">
        <v>0.01</v>
      </c>
      <c r="G438" s="42">
        <v>10000</v>
      </c>
      <c r="H438" s="30">
        <v>0.08</v>
      </c>
      <c r="I438" s="24">
        <f>E438+F438</f>
        <v>77.81</v>
      </c>
      <c r="J438" s="2">
        <f>I438-H438</f>
        <v>77.73</v>
      </c>
      <c r="K438" s="2">
        <f>I438+H440</f>
        <v>77.91</v>
      </c>
      <c r="L438" s="47">
        <v>1</v>
      </c>
      <c r="M438" s="47" t="s">
        <v>45</v>
      </c>
      <c r="N438" s="1">
        <f>IF(M438="○",H438*G438,IF(M438="×",-H438*G438,""))</f>
        <v>800</v>
      </c>
      <c r="O438" s="1">
        <f>IF(L438&lt;&gt;"",IF(M438="○",100,IF(M438="×",-100,"")),"")</f>
        <v>100</v>
      </c>
      <c r="P438" s="45" t="str">
        <f>IF(M438="○","勝",IF(M438="×","敗",""))</f>
        <v>勝</v>
      </c>
      <c r="Q438" s="176"/>
      <c r="R438" s="142"/>
      <c r="S438" s="142"/>
      <c r="T438" s="139"/>
      <c r="U438" s="95">
        <f>IF(AND(V438="",W438="")=TRUE,0,IF(AND(V438="勝",W438="敗")=TRUE,1,IF(AND(W438="勝",V438="敗")=TRUE,1,IF(AND(V438="勝",W438="")=TRUE,2,IF(AND(W438="勝",V438="")=TRUE,2,IF(AND(V438="敗",W438="")=TRUE,3,IF(AND(W438="敗",V438="")=TRUE,3,0)))))))</f>
        <v>2</v>
      </c>
      <c r="V438" s="95" t="str">
        <f>IF(L438="","",P438)</f>
        <v>勝</v>
      </c>
      <c r="W438" s="95" t="str">
        <f>IF(L440="","",P440)</f>
        <v/>
      </c>
      <c r="X438" s="95"/>
    </row>
    <row r="439" spans="1:24" ht="21" customHeight="1">
      <c r="A439" s="5">
        <f>A435+1</f>
        <v>108</v>
      </c>
      <c r="B439" s="59">
        <v>40883</v>
      </c>
      <c r="C439" s="60" t="str">
        <f>IF(B439="","",TEXT(B439,"(aaa)"))</f>
        <v>(火)</v>
      </c>
      <c r="D439" s="89" t="s">
        <v>26</v>
      </c>
      <c r="E439" s="27" t="s">
        <v>32</v>
      </c>
      <c r="F439" s="89"/>
      <c r="G439" s="87" t="s">
        <v>28</v>
      </c>
      <c r="H439" s="37" t="s">
        <v>11</v>
      </c>
      <c r="I439" s="83" t="s">
        <v>20</v>
      </c>
      <c r="J439" s="84" t="s">
        <v>21</v>
      </c>
      <c r="K439" s="84" t="s">
        <v>22</v>
      </c>
      <c r="L439" s="85" t="s">
        <v>14</v>
      </c>
      <c r="M439" s="48"/>
      <c r="N439" s="1"/>
      <c r="O439" s="94">
        <f>IF(AND(O438="",O440="")=TRUE,"",V439/SUM(V439:X439)*100)</f>
        <v>57.407407407407405</v>
      </c>
      <c r="P439" s="45" t="str">
        <f>IF(AND(L438="",L440="")=TRUE,"",V439&amp;"勝"&amp;W439&amp;"敗"&amp;X439&amp;"引")</f>
        <v>62勝46敗0引</v>
      </c>
      <c r="Q439" s="137"/>
      <c r="R439" s="138"/>
      <c r="S439" s="138"/>
      <c r="T439" s="139"/>
      <c r="U439" s="95"/>
      <c r="V439" s="95">
        <f>IF(U438=2,V435+1,IF(U438=0,0,V435))</f>
        <v>62</v>
      </c>
      <c r="W439" s="95">
        <f>IF(U438=3,W435+1,IF(U438=0,0,W435))</f>
        <v>46</v>
      </c>
      <c r="X439" s="95">
        <f>IF(U438=1,X435+1,X435)</f>
        <v>0</v>
      </c>
    </row>
    <row r="440" spans="1:24" ht="21" customHeight="1" thickBot="1">
      <c r="A440" s="6"/>
      <c r="B440" s="7"/>
      <c r="C440" s="7"/>
      <c r="D440" s="75">
        <v>0.79375000000000007</v>
      </c>
      <c r="E440" s="17">
        <v>77.64</v>
      </c>
      <c r="F440" s="91">
        <v>-0.01</v>
      </c>
      <c r="G440" s="108">
        <v>10000</v>
      </c>
      <c r="H440" s="92">
        <v>0.1</v>
      </c>
      <c r="I440" s="56">
        <f>E440+F440</f>
        <v>77.63</v>
      </c>
      <c r="J440" s="57">
        <f>I440+H438</f>
        <v>77.709999999999994</v>
      </c>
      <c r="K440" s="57">
        <f>I440-H440</f>
        <v>77.53</v>
      </c>
      <c r="L440" s="53"/>
      <c r="M440" s="53"/>
      <c r="N440" s="8"/>
      <c r="O440" s="8" t="str">
        <f>IF(L440&lt;&gt;"",IF(M440="○",100,IF(M440="×",-100,"")),"")</f>
        <v/>
      </c>
      <c r="P440" s="54" t="str">
        <f>IF(M440="○","勝",IF(M440="×","敗",""))</f>
        <v/>
      </c>
      <c r="U440" s="95"/>
      <c r="V440" s="95"/>
      <c r="W440" s="95"/>
      <c r="X440" s="95"/>
    </row>
    <row r="441" spans="1:24" ht="21" customHeight="1">
      <c r="A441" s="26" t="s">
        <v>0</v>
      </c>
      <c r="B441" s="38" t="s">
        <v>33</v>
      </c>
      <c r="C441" s="38" t="s">
        <v>34</v>
      </c>
      <c r="D441" s="88" t="s">
        <v>26</v>
      </c>
      <c r="E441" s="25" t="s">
        <v>31</v>
      </c>
      <c r="F441" s="88" t="s">
        <v>27</v>
      </c>
      <c r="G441" s="86" t="s">
        <v>28</v>
      </c>
      <c r="H441" s="18" t="s">
        <v>10</v>
      </c>
      <c r="I441" s="41" t="s">
        <v>19</v>
      </c>
      <c r="J441" s="40" t="s">
        <v>21</v>
      </c>
      <c r="K441" s="40" t="s">
        <v>22</v>
      </c>
      <c r="L441" s="82" t="s">
        <v>14</v>
      </c>
      <c r="M441" s="36" t="s">
        <v>15</v>
      </c>
      <c r="N441" s="33" t="s">
        <v>16</v>
      </c>
      <c r="O441" s="33" t="s">
        <v>12</v>
      </c>
      <c r="P441" s="34" t="s">
        <v>13</v>
      </c>
      <c r="Q441" s="176"/>
      <c r="R441" s="138"/>
      <c r="S441" s="138"/>
      <c r="T441" s="139"/>
      <c r="U441" s="95"/>
      <c r="V441" s="95"/>
      <c r="W441" s="95"/>
      <c r="X441" s="95"/>
    </row>
    <row r="442" spans="1:24" ht="21" customHeight="1">
      <c r="A442" s="4"/>
      <c r="B442" s="58"/>
      <c r="C442" s="58"/>
      <c r="D442" s="74">
        <v>0.79375000000000007</v>
      </c>
      <c r="E442" s="16">
        <v>77.932000000000002</v>
      </c>
      <c r="F442" s="90">
        <v>0.01</v>
      </c>
      <c r="G442" s="42">
        <v>10000</v>
      </c>
      <c r="H442" s="30">
        <v>0.08</v>
      </c>
      <c r="I442" s="24">
        <f>E442+F442</f>
        <v>77.942000000000007</v>
      </c>
      <c r="J442" s="2">
        <f>I442-H442</f>
        <v>77.862000000000009</v>
      </c>
      <c r="K442" s="2">
        <f>I442+H444</f>
        <v>78.042000000000002</v>
      </c>
      <c r="L442" s="47">
        <v>1</v>
      </c>
      <c r="M442" s="47" t="s">
        <v>45</v>
      </c>
      <c r="N442" s="1">
        <f>IF(M442="○",H442*G442,IF(M442="×",-H442*G442,""))</f>
        <v>800</v>
      </c>
      <c r="O442" s="1">
        <f>IF(L442&lt;&gt;"",IF(M442="○",100,IF(M442="×",-100,"")),"")</f>
        <v>100</v>
      </c>
      <c r="P442" s="45" t="str">
        <f>IF(M442="○","勝",IF(M442="×","敗",""))</f>
        <v>勝</v>
      </c>
      <c r="Q442" s="176"/>
      <c r="R442" s="142"/>
      <c r="S442" s="142"/>
      <c r="T442" s="139"/>
      <c r="U442" s="95">
        <f>IF(AND(V442="",W442="")=TRUE,0,IF(AND(V442="勝",W442="敗")=TRUE,1,IF(AND(W442="勝",V442="敗")=TRUE,1,IF(AND(V442="勝",W442="")=TRUE,2,IF(AND(W442="勝",V442="")=TRUE,2,IF(AND(V442="敗",W442="")=TRUE,3,IF(AND(W442="敗",V442="")=TRUE,3,0)))))))</f>
        <v>2</v>
      </c>
      <c r="V442" s="95" t="str">
        <f>IF(L442="","",P442)</f>
        <v>勝</v>
      </c>
      <c r="W442" s="95" t="str">
        <f>IF(L444="","",P444)</f>
        <v/>
      </c>
      <c r="X442" s="95"/>
    </row>
    <row r="443" spans="1:24" ht="21" customHeight="1">
      <c r="A443" s="5">
        <f>A439+1</f>
        <v>109</v>
      </c>
      <c r="B443" s="59">
        <v>40889</v>
      </c>
      <c r="C443" s="60" t="str">
        <f>IF(B443="","",TEXT(B443,"(aaa)"))</f>
        <v>(月)</v>
      </c>
      <c r="D443" s="89" t="s">
        <v>26</v>
      </c>
      <c r="E443" s="27" t="s">
        <v>32</v>
      </c>
      <c r="F443" s="89"/>
      <c r="G443" s="87" t="s">
        <v>28</v>
      </c>
      <c r="H443" s="37" t="s">
        <v>11</v>
      </c>
      <c r="I443" s="83" t="s">
        <v>20</v>
      </c>
      <c r="J443" s="84" t="s">
        <v>21</v>
      </c>
      <c r="K443" s="84" t="s">
        <v>22</v>
      </c>
      <c r="L443" s="85" t="s">
        <v>14</v>
      </c>
      <c r="M443" s="48"/>
      <c r="N443" s="1"/>
      <c r="O443" s="94">
        <f>IF(AND(O442="",O444="")=TRUE,"",V443/SUM(V443:X443)*100)</f>
        <v>57.798165137614674</v>
      </c>
      <c r="P443" s="45" t="str">
        <f>IF(AND(L442="",L444="")=TRUE,"",V443&amp;"勝"&amp;W443&amp;"敗"&amp;X443&amp;"引")</f>
        <v>63勝46敗0引</v>
      </c>
      <c r="Q443" s="137"/>
      <c r="R443" s="138"/>
      <c r="S443" s="138"/>
      <c r="T443" s="139"/>
      <c r="U443" s="95"/>
      <c r="V443" s="95">
        <f>IF(U442=2,V439+1,IF(U442=0,0,V439))</f>
        <v>63</v>
      </c>
      <c r="W443" s="95">
        <f>IF(U442=3,W439+1,IF(U442=0,0,W439))</f>
        <v>46</v>
      </c>
      <c r="X443" s="95">
        <f>IF(U442=1,X439+1,X439)</f>
        <v>0</v>
      </c>
    </row>
    <row r="444" spans="1:24" ht="21" customHeight="1" thickBot="1">
      <c r="A444" s="6"/>
      <c r="B444" s="7"/>
      <c r="C444" s="7"/>
      <c r="D444" s="75">
        <v>0.6645833333333333</v>
      </c>
      <c r="E444" s="17">
        <v>77.582999999999998</v>
      </c>
      <c r="F444" s="91">
        <v>-0.01</v>
      </c>
      <c r="G444" s="108">
        <v>10000</v>
      </c>
      <c r="H444" s="92">
        <v>0.1</v>
      </c>
      <c r="I444" s="56">
        <f>E444+F444</f>
        <v>77.572999999999993</v>
      </c>
      <c r="J444" s="57">
        <f>I444+H442</f>
        <v>77.652999999999992</v>
      </c>
      <c r="K444" s="57">
        <f>I444-H444</f>
        <v>77.472999999999999</v>
      </c>
      <c r="L444" s="53"/>
      <c r="M444" s="53"/>
      <c r="N444" s="8"/>
      <c r="O444" s="8" t="str">
        <f>IF(L444&lt;&gt;"",IF(M444="○",100,IF(M444="×",-100,"")),"")</f>
        <v/>
      </c>
      <c r="P444" s="54" t="str">
        <f>IF(M444="○","勝",IF(M444="×","敗",""))</f>
        <v/>
      </c>
      <c r="U444" s="95"/>
      <c r="V444" s="95"/>
      <c r="W444" s="95"/>
      <c r="X444" s="95"/>
    </row>
    <row r="445" spans="1:24" ht="21" customHeight="1">
      <c r="A445" s="26" t="s">
        <v>0</v>
      </c>
      <c r="B445" s="38" t="s">
        <v>33</v>
      </c>
      <c r="C445" s="38" t="s">
        <v>34</v>
      </c>
      <c r="D445" s="88" t="s">
        <v>26</v>
      </c>
      <c r="E445" s="25" t="s">
        <v>31</v>
      </c>
      <c r="F445" s="88" t="s">
        <v>27</v>
      </c>
      <c r="G445" s="86" t="s">
        <v>28</v>
      </c>
      <c r="H445" s="18" t="s">
        <v>10</v>
      </c>
      <c r="I445" s="41" t="s">
        <v>19</v>
      </c>
      <c r="J445" s="40" t="s">
        <v>21</v>
      </c>
      <c r="K445" s="40" t="s">
        <v>22</v>
      </c>
      <c r="L445" s="82" t="s">
        <v>14</v>
      </c>
      <c r="M445" s="36" t="s">
        <v>15</v>
      </c>
      <c r="N445" s="33" t="s">
        <v>16</v>
      </c>
      <c r="O445" s="33" t="s">
        <v>12</v>
      </c>
      <c r="P445" s="34" t="s">
        <v>13</v>
      </c>
      <c r="Q445" s="176"/>
      <c r="R445" s="138"/>
      <c r="S445" s="138"/>
      <c r="T445" s="139"/>
      <c r="U445" s="95"/>
      <c r="V445" s="95"/>
      <c r="W445" s="95"/>
      <c r="X445" s="95"/>
    </row>
    <row r="446" spans="1:24" ht="21" customHeight="1">
      <c r="A446" s="4"/>
      <c r="B446" s="58"/>
      <c r="C446" s="58"/>
      <c r="D446" s="74">
        <v>0.62708333333333333</v>
      </c>
      <c r="E446" s="16">
        <v>77.980999999999995</v>
      </c>
      <c r="F446" s="90">
        <v>0.01</v>
      </c>
      <c r="G446" s="42">
        <v>10000</v>
      </c>
      <c r="H446" s="30">
        <v>0.08</v>
      </c>
      <c r="I446" s="24">
        <f>E446+F446</f>
        <v>77.991</v>
      </c>
      <c r="J446" s="2">
        <f>I446-H446</f>
        <v>77.911000000000001</v>
      </c>
      <c r="K446" s="2">
        <f>I446+H448</f>
        <v>78.090999999999994</v>
      </c>
      <c r="L446" s="47">
        <v>1</v>
      </c>
      <c r="M446" s="47" t="s">
        <v>45</v>
      </c>
      <c r="N446" s="1">
        <f>IF(M446="○",H446*G446,IF(M446="×",-H446*G446,""))</f>
        <v>800</v>
      </c>
      <c r="O446" s="1">
        <f>IF(L446&lt;&gt;"",IF(M446="○",100,IF(M446="×",-100,"")),"")</f>
        <v>100</v>
      </c>
      <c r="P446" s="45" t="str">
        <f>IF(M446="○","勝",IF(M446="×","敗",""))</f>
        <v>勝</v>
      </c>
      <c r="Q446" s="137"/>
      <c r="R446" s="142"/>
      <c r="S446" s="142"/>
      <c r="T446" s="139"/>
      <c r="U446" s="95">
        <f>IF(AND(V446="",W446="")=TRUE,0,IF(AND(V446="勝",W446="敗")=TRUE,1,IF(AND(W446="勝",V446="敗")=TRUE,1,IF(AND(V446="勝",W446="")=TRUE,2,IF(AND(W446="勝",V446="")=TRUE,2,IF(AND(V446="敗",W446="")=TRUE,3,IF(AND(W446="敗",V446="")=TRUE,3,0)))))))</f>
        <v>2</v>
      </c>
      <c r="V446" s="95" t="str">
        <f>IF(L446="","",P446)</f>
        <v>勝</v>
      </c>
      <c r="W446" s="95" t="str">
        <f>IF(L448="","",P448)</f>
        <v/>
      </c>
      <c r="X446" s="95"/>
    </row>
    <row r="447" spans="1:24" ht="21" customHeight="1">
      <c r="A447" s="5">
        <f>A443+1</f>
        <v>110</v>
      </c>
      <c r="B447" s="59">
        <v>40896</v>
      </c>
      <c r="C447" s="60" t="str">
        <f>IF(B447="","",TEXT(B447,"(aaa)"))</f>
        <v>(月)</v>
      </c>
      <c r="D447" s="89" t="s">
        <v>26</v>
      </c>
      <c r="E447" s="27" t="s">
        <v>32</v>
      </c>
      <c r="F447" s="89"/>
      <c r="G447" s="87" t="s">
        <v>28</v>
      </c>
      <c r="H447" s="37" t="s">
        <v>11</v>
      </c>
      <c r="I447" s="83" t="s">
        <v>20</v>
      </c>
      <c r="J447" s="84" t="s">
        <v>21</v>
      </c>
      <c r="K447" s="84" t="s">
        <v>22</v>
      </c>
      <c r="L447" s="85" t="s">
        <v>14</v>
      </c>
      <c r="M447" s="48"/>
      <c r="N447" s="1">
        <v>-6</v>
      </c>
      <c r="O447" s="94">
        <f>IF(AND(O446="",O448="")=TRUE,"",V447/SUM(V447:X447)*100)</f>
        <v>58.18181818181818</v>
      </c>
      <c r="P447" s="45" t="str">
        <f>IF(AND(L446="",L448="")=TRUE,"",V447&amp;"勝"&amp;W447&amp;"敗"&amp;X447&amp;"引")</f>
        <v>64勝46敗0引</v>
      </c>
      <c r="Q447" s="137"/>
      <c r="R447" s="138"/>
      <c r="S447" s="138"/>
      <c r="T447" s="139"/>
      <c r="U447" s="95"/>
      <c r="V447" s="95">
        <f>IF(U446=2,V443+1,IF(U446=0,0,V443))</f>
        <v>64</v>
      </c>
      <c r="W447" s="95">
        <f>IF(U446=3,W443+1,IF(U446=0,0,W443))</f>
        <v>46</v>
      </c>
      <c r="X447" s="95">
        <f>IF(U446=1,X443+1,X443)</f>
        <v>0</v>
      </c>
    </row>
    <row r="448" spans="1:24" ht="21" customHeight="1" thickBot="1">
      <c r="A448" s="6"/>
      <c r="B448" s="7"/>
      <c r="C448" s="7"/>
      <c r="D448" s="75">
        <v>0.72291666666666676</v>
      </c>
      <c r="E448" s="17">
        <v>77.832999999999998</v>
      </c>
      <c r="F448" s="91">
        <v>-0.01</v>
      </c>
      <c r="G448" s="108">
        <v>10000</v>
      </c>
      <c r="H448" s="92">
        <v>0.1</v>
      </c>
      <c r="I448" s="56">
        <f>E448+F448</f>
        <v>77.822999999999993</v>
      </c>
      <c r="J448" s="57">
        <f>I448+H446</f>
        <v>77.902999999999992</v>
      </c>
      <c r="K448" s="57">
        <f>I448-H448</f>
        <v>77.722999999999999</v>
      </c>
      <c r="L448" s="53"/>
      <c r="M448" s="53"/>
      <c r="N448" s="8"/>
      <c r="O448" s="8" t="str">
        <f>IF(L448&lt;&gt;"",IF(M448="○",100,IF(M448="×",-100,"")),"")</f>
        <v/>
      </c>
      <c r="P448" s="54" t="str">
        <f>IF(M448="○","勝",IF(M448="×","敗",""))</f>
        <v/>
      </c>
      <c r="U448" s="95"/>
      <c r="V448" s="95"/>
      <c r="W448" s="95"/>
      <c r="X448" s="95"/>
    </row>
    <row r="449" spans="1:24" ht="21" customHeight="1">
      <c r="A449" s="26" t="s">
        <v>0</v>
      </c>
      <c r="B449" s="38" t="s">
        <v>33</v>
      </c>
      <c r="C449" s="38" t="s">
        <v>34</v>
      </c>
      <c r="D449" s="88" t="s">
        <v>26</v>
      </c>
      <c r="E449" s="25" t="s">
        <v>31</v>
      </c>
      <c r="F449" s="88" t="s">
        <v>27</v>
      </c>
      <c r="G449" s="86" t="s">
        <v>28</v>
      </c>
      <c r="H449" s="18" t="s">
        <v>10</v>
      </c>
      <c r="I449" s="41" t="s">
        <v>19</v>
      </c>
      <c r="J449" s="40" t="s">
        <v>21</v>
      </c>
      <c r="K449" s="40" t="s">
        <v>22</v>
      </c>
      <c r="L449" s="82" t="s">
        <v>14</v>
      </c>
      <c r="M449" s="36" t="s">
        <v>15</v>
      </c>
      <c r="N449" s="33" t="s">
        <v>16</v>
      </c>
      <c r="O449" s="33" t="s">
        <v>12</v>
      </c>
      <c r="P449" s="34" t="s">
        <v>13</v>
      </c>
      <c r="Q449" s="176"/>
      <c r="R449" s="138"/>
      <c r="S449" s="138"/>
      <c r="T449" s="139"/>
      <c r="U449" s="95"/>
      <c r="V449" s="95"/>
      <c r="W449" s="95"/>
      <c r="X449" s="95"/>
    </row>
    <row r="450" spans="1:24" ht="21" customHeight="1">
      <c r="A450" s="4"/>
      <c r="B450" s="58"/>
      <c r="C450" s="58"/>
      <c r="D450" s="74">
        <v>0.83750000000000002</v>
      </c>
      <c r="E450" s="16">
        <v>78.02</v>
      </c>
      <c r="F450" s="90">
        <v>0.01</v>
      </c>
      <c r="G450" s="42">
        <v>10000</v>
      </c>
      <c r="H450" s="30">
        <v>0.08</v>
      </c>
      <c r="I450" s="24">
        <f>E450+F450</f>
        <v>78.03</v>
      </c>
      <c r="J450" s="2">
        <f>I450-H450</f>
        <v>77.95</v>
      </c>
      <c r="K450" s="2">
        <f>I450+H452</f>
        <v>78.13</v>
      </c>
      <c r="L450" s="47"/>
      <c r="M450" s="47"/>
      <c r="N450" s="1" t="str">
        <f>IF(M450="○",H450*G450,IF(M450="×",-H450*G450,""))</f>
        <v/>
      </c>
      <c r="O450" s="1" t="str">
        <f>IF(L450&lt;&gt;"",IF(M450="○",100,IF(M450="×",-100,"")),"")</f>
        <v/>
      </c>
      <c r="P450" s="45" t="str">
        <f>IF(M450="○","勝",IF(M450="×","敗",""))</f>
        <v/>
      </c>
      <c r="Q450" s="176"/>
      <c r="R450" s="142"/>
      <c r="S450" s="142"/>
      <c r="T450" s="139"/>
      <c r="U450" s="95">
        <f>IF(AND(V450="",W450="")=TRUE,0,IF(AND(V450="勝",W450="敗")=TRUE,1,IF(AND(W450="勝",V450="敗")=TRUE,1,IF(AND(V450="勝",W450="")=TRUE,2,IF(AND(W450="勝",V450="")=TRUE,2,IF(AND(V450="敗",W450="")=TRUE,3,IF(AND(W450="敗",V450="")=TRUE,3,0)))))))</f>
        <v>2</v>
      </c>
      <c r="V450" s="95" t="str">
        <f>IF(L450="","",P450)</f>
        <v/>
      </c>
      <c r="W450" s="95" t="str">
        <f>IF(L452="","",P452)</f>
        <v>勝</v>
      </c>
      <c r="X450" s="95"/>
    </row>
    <row r="451" spans="1:24" ht="21" customHeight="1">
      <c r="A451" s="5">
        <f>A447+1</f>
        <v>111</v>
      </c>
      <c r="B451" s="59">
        <v>40897</v>
      </c>
      <c r="C451" s="60" t="str">
        <f>IF(B451="","",TEXT(B451,"(aaa)"))</f>
        <v>(火)</v>
      </c>
      <c r="D451" s="89" t="s">
        <v>26</v>
      </c>
      <c r="E451" s="27" t="s">
        <v>32</v>
      </c>
      <c r="F451" s="89"/>
      <c r="G451" s="87" t="s">
        <v>28</v>
      </c>
      <c r="H451" s="37" t="s">
        <v>11</v>
      </c>
      <c r="I451" s="83" t="s">
        <v>20</v>
      </c>
      <c r="J451" s="84" t="s">
        <v>21</v>
      </c>
      <c r="K451" s="84" t="s">
        <v>22</v>
      </c>
      <c r="L451" s="85" t="s">
        <v>14</v>
      </c>
      <c r="M451" s="48"/>
      <c r="N451" s="1"/>
      <c r="O451" s="94">
        <f>IF(AND(O450="",O452="")=TRUE,"",V451/SUM(V451:X451)*100)</f>
        <v>58.558558558558559</v>
      </c>
      <c r="P451" s="45" t="str">
        <f>IF(AND(L450="",L452="")=TRUE,"",V451&amp;"勝"&amp;W451&amp;"敗"&amp;X451&amp;"引")</f>
        <v>65勝46敗0引</v>
      </c>
      <c r="Q451" s="137"/>
      <c r="R451" s="138"/>
      <c r="S451" s="138"/>
      <c r="T451" s="139"/>
      <c r="U451" s="95"/>
      <c r="V451" s="95">
        <f>IF(U450=2,V447+1,IF(U450=0,0,V447))</f>
        <v>65</v>
      </c>
      <c r="W451" s="95">
        <f>IF(U450=3,W447+1,IF(U450=0,0,W447))</f>
        <v>46</v>
      </c>
      <c r="X451" s="95">
        <f>IF(U450=1,X447+1,X447)</f>
        <v>0</v>
      </c>
    </row>
    <row r="452" spans="1:24" ht="21" customHeight="1" thickBot="1">
      <c r="A452" s="6"/>
      <c r="B452" s="7"/>
      <c r="C452" s="7"/>
      <c r="D452" s="75">
        <v>0.7895833333333333</v>
      </c>
      <c r="E452" s="17">
        <v>77.81</v>
      </c>
      <c r="F452" s="91">
        <v>-0.01</v>
      </c>
      <c r="G452" s="108">
        <v>10000</v>
      </c>
      <c r="H452" s="92">
        <v>0.1</v>
      </c>
      <c r="I452" s="56">
        <f>E452+F452</f>
        <v>77.8</v>
      </c>
      <c r="J452" s="57">
        <f>I452+H450</f>
        <v>77.88</v>
      </c>
      <c r="K452" s="57">
        <f>I452-H452</f>
        <v>77.7</v>
      </c>
      <c r="L452" s="53">
        <v>1</v>
      </c>
      <c r="M452" s="53" t="s">
        <v>45</v>
      </c>
      <c r="N452" s="8">
        <v>800</v>
      </c>
      <c r="O452" s="8">
        <f>IF(L452&lt;&gt;"",IF(M452="○",100,IF(M452="×",-100,"")),"")</f>
        <v>100</v>
      </c>
      <c r="P452" s="54" t="str">
        <f>IF(M452="○","勝",IF(M452="×","敗",""))</f>
        <v>勝</v>
      </c>
      <c r="U452" s="95"/>
      <c r="V452" s="95"/>
      <c r="W452" s="95"/>
      <c r="X452" s="95"/>
    </row>
    <row r="453" spans="1:24" ht="21" customHeight="1">
      <c r="A453" s="26" t="s">
        <v>0</v>
      </c>
      <c r="B453" s="38" t="s">
        <v>33</v>
      </c>
      <c r="C453" s="38" t="s">
        <v>34</v>
      </c>
      <c r="D453" s="88" t="s">
        <v>26</v>
      </c>
      <c r="E453" s="25" t="s">
        <v>31</v>
      </c>
      <c r="F453" s="88" t="s">
        <v>27</v>
      </c>
      <c r="G453" s="86" t="s">
        <v>28</v>
      </c>
      <c r="H453" s="18" t="s">
        <v>10</v>
      </c>
      <c r="I453" s="41" t="s">
        <v>19</v>
      </c>
      <c r="J453" s="40" t="s">
        <v>21</v>
      </c>
      <c r="K453" s="40" t="s">
        <v>22</v>
      </c>
      <c r="L453" s="82" t="s">
        <v>14</v>
      </c>
      <c r="M453" s="36" t="s">
        <v>15</v>
      </c>
      <c r="N453" s="33" t="s">
        <v>16</v>
      </c>
      <c r="O453" s="33" t="s">
        <v>12</v>
      </c>
      <c r="P453" s="34" t="s">
        <v>13</v>
      </c>
      <c r="Q453" s="205" t="s">
        <v>151</v>
      </c>
      <c r="R453" s="138"/>
      <c r="S453" s="138"/>
      <c r="T453" s="139"/>
      <c r="U453" s="95"/>
      <c r="V453" s="95"/>
      <c r="W453" s="95"/>
      <c r="X453" s="95"/>
    </row>
    <row r="454" spans="1:24" ht="21" customHeight="1">
      <c r="A454" s="4"/>
      <c r="B454" s="58"/>
      <c r="C454" s="58"/>
      <c r="D454" s="74">
        <v>0.74375000000000002</v>
      </c>
      <c r="E454" s="16">
        <v>76.873999999999995</v>
      </c>
      <c r="F454" s="90">
        <v>0.01</v>
      </c>
      <c r="G454" s="42">
        <v>10000</v>
      </c>
      <c r="H454" s="30">
        <v>0.08</v>
      </c>
      <c r="I454" s="24">
        <f>E454+F454</f>
        <v>76.884</v>
      </c>
      <c r="J454" s="2">
        <f>I454-H454</f>
        <v>76.804000000000002</v>
      </c>
      <c r="K454" s="2">
        <f>I454+H456</f>
        <v>76.983999999999995</v>
      </c>
      <c r="L454" s="47"/>
      <c r="M454" s="47"/>
      <c r="N454" s="1" t="str">
        <f>IF(M454="○",H454*G454,IF(M454="×",-H454*G454,""))</f>
        <v/>
      </c>
      <c r="O454" s="1" t="str">
        <f>IF(L454&lt;&gt;"",IF(M454="○",100,IF(M454="×",-100,"")),"")</f>
        <v/>
      </c>
      <c r="P454" s="45" t="str">
        <f>IF(M454="○","勝",IF(M454="×","敗",""))</f>
        <v/>
      </c>
      <c r="Q454" s="205" t="s">
        <v>155</v>
      </c>
      <c r="R454" s="142"/>
      <c r="S454" s="142"/>
      <c r="T454" s="139"/>
      <c r="U454" s="95">
        <f>IF(AND(V454="",W454="")=TRUE,0,IF(AND(V454="勝",W454="敗")=TRUE,1,IF(AND(W454="勝",V454="敗")=TRUE,1,IF(AND(V454="勝",W454="")=TRUE,2,IF(AND(W454="勝",V454="")=TRUE,2,IF(AND(V454="敗",W454="")=TRUE,3,IF(AND(W454="敗",V454="")=TRUE,3,0)))))))</f>
        <v>2</v>
      </c>
      <c r="V454" s="95" t="str">
        <f>IF(L454="","",P454)</f>
        <v/>
      </c>
      <c r="W454" s="95" t="str">
        <f>IF(L456="","",P456)</f>
        <v>勝</v>
      </c>
      <c r="X454" s="95"/>
    </row>
    <row r="455" spans="1:24" ht="21" customHeight="1">
      <c r="A455" s="5">
        <f>A451+1</f>
        <v>112</v>
      </c>
      <c r="B455" s="59">
        <v>40924</v>
      </c>
      <c r="C455" s="60" t="str">
        <f>IF(B455="","",TEXT(B455,"(aaa)"))</f>
        <v>(月)</v>
      </c>
      <c r="D455" s="89" t="s">
        <v>26</v>
      </c>
      <c r="E455" s="27" t="s">
        <v>32</v>
      </c>
      <c r="F455" s="89"/>
      <c r="G455" s="87" t="s">
        <v>28</v>
      </c>
      <c r="H455" s="37" t="s">
        <v>11</v>
      </c>
      <c r="I455" s="83" t="s">
        <v>20</v>
      </c>
      <c r="J455" s="84" t="s">
        <v>21</v>
      </c>
      <c r="K455" s="84" t="s">
        <v>22</v>
      </c>
      <c r="L455" s="85" t="s">
        <v>14</v>
      </c>
      <c r="M455" s="48"/>
      <c r="N455" s="1">
        <v>2</v>
      </c>
      <c r="O455" s="94">
        <f>IF(AND(O454="",O456="")=TRUE,"",V455/SUM(V455:X455)*100)</f>
        <v>58.928571428571431</v>
      </c>
      <c r="P455" s="45" t="str">
        <f>IF(AND(L454="",L456="")=TRUE,"",V455&amp;"勝"&amp;W455&amp;"敗"&amp;X455&amp;"引")</f>
        <v>66勝46敗0引</v>
      </c>
      <c r="Q455" s="137"/>
      <c r="R455" s="138"/>
      <c r="S455" s="138"/>
      <c r="T455" s="139"/>
      <c r="U455" s="95"/>
      <c r="V455" s="95">
        <f>IF(U454=2,V451+1,IF(U454=0,0,V451))</f>
        <v>66</v>
      </c>
      <c r="W455" s="95">
        <f>IF(U454=3,W451+1,IF(U454=0,0,W451))</f>
        <v>46</v>
      </c>
      <c r="X455" s="95">
        <f>IF(U454=1,X451+1,X451)</f>
        <v>0</v>
      </c>
    </row>
    <row r="456" spans="1:24" ht="21" customHeight="1" thickBot="1">
      <c r="A456" s="6"/>
      <c r="B456" s="7"/>
      <c r="C456" s="7"/>
      <c r="D456" s="75">
        <v>0.86041666666666661</v>
      </c>
      <c r="E456" s="17">
        <v>76.757999999999996</v>
      </c>
      <c r="F456" s="91">
        <v>-0.01</v>
      </c>
      <c r="G456" s="108">
        <v>10000</v>
      </c>
      <c r="H456" s="92">
        <v>0.1</v>
      </c>
      <c r="I456" s="56">
        <f>E456+F456</f>
        <v>76.74799999999999</v>
      </c>
      <c r="J456" s="57">
        <f>I456+H454</f>
        <v>76.827999999999989</v>
      </c>
      <c r="K456" s="57">
        <f>I456-H456</f>
        <v>76.647999999999996</v>
      </c>
      <c r="L456" s="53">
        <v>1</v>
      </c>
      <c r="M456" s="53" t="s">
        <v>45</v>
      </c>
      <c r="N456" s="8">
        <v>800</v>
      </c>
      <c r="O456" s="8">
        <f>IF(L456&lt;&gt;"",IF(M456="○",100,IF(M456="×",-100,"")),"")</f>
        <v>100</v>
      </c>
      <c r="P456" s="54" t="str">
        <f>IF(M456="○","勝",IF(M456="×","敗",""))</f>
        <v>勝</v>
      </c>
      <c r="U456" s="95"/>
      <c r="V456" s="95"/>
      <c r="W456" s="95"/>
      <c r="X456" s="95"/>
    </row>
    <row r="457" spans="1:24" ht="21" customHeight="1">
      <c r="A457" s="26" t="s">
        <v>0</v>
      </c>
      <c r="B457" s="38" t="s">
        <v>33</v>
      </c>
      <c r="C457" s="38" t="s">
        <v>34</v>
      </c>
      <c r="D457" s="88" t="s">
        <v>26</v>
      </c>
      <c r="E457" s="25" t="s">
        <v>31</v>
      </c>
      <c r="F457" s="88" t="s">
        <v>27</v>
      </c>
      <c r="G457" s="86" t="s">
        <v>28</v>
      </c>
      <c r="H457" s="18" t="s">
        <v>10</v>
      </c>
      <c r="I457" s="41" t="s">
        <v>19</v>
      </c>
      <c r="J457" s="40" t="s">
        <v>21</v>
      </c>
      <c r="K457" s="40" t="s">
        <v>22</v>
      </c>
      <c r="L457" s="82" t="s">
        <v>14</v>
      </c>
      <c r="M457" s="36" t="s">
        <v>15</v>
      </c>
      <c r="N457" s="33" t="s">
        <v>16</v>
      </c>
      <c r="O457" s="33" t="s">
        <v>12</v>
      </c>
      <c r="P457" s="34" t="s">
        <v>13</v>
      </c>
      <c r="Q457" s="176"/>
      <c r="R457" s="138"/>
      <c r="S457" s="138"/>
      <c r="T457" s="139"/>
      <c r="U457" s="95"/>
      <c r="V457" s="95"/>
      <c r="W457" s="95"/>
      <c r="X457" s="95"/>
    </row>
    <row r="458" spans="1:24" ht="21" customHeight="1">
      <c r="A458" s="4"/>
      <c r="B458" s="58"/>
      <c r="C458" s="58"/>
      <c r="D458" s="74">
        <v>0.82291666666666663</v>
      </c>
      <c r="E458" s="16">
        <v>76.819999999999993</v>
      </c>
      <c r="F458" s="90">
        <v>0.01</v>
      </c>
      <c r="G458" s="42">
        <v>10000</v>
      </c>
      <c r="H458" s="30">
        <v>0.08</v>
      </c>
      <c r="I458" s="208">
        <v>76.796999999999997</v>
      </c>
      <c r="J458" s="2">
        <f>I458-H458</f>
        <v>76.716999999999999</v>
      </c>
      <c r="K458" s="2">
        <f>I458+H460</f>
        <v>76.896999999999991</v>
      </c>
      <c r="L458" s="47">
        <v>1</v>
      </c>
      <c r="M458" s="47" t="s">
        <v>45</v>
      </c>
      <c r="N458" s="1">
        <f>IF(M458="○",H458*G458,IF(M458="×",-H458*G458,""))</f>
        <v>800</v>
      </c>
      <c r="O458" s="1">
        <f>IF(L458&lt;&gt;"",IF(M458="○",100,IF(M458="×",-100,"")),"")</f>
        <v>100</v>
      </c>
      <c r="P458" s="45" t="str">
        <f>IF(M458="○","勝",IF(M458="×","敗",""))</f>
        <v>勝</v>
      </c>
      <c r="Q458" s="176" t="s">
        <v>157</v>
      </c>
      <c r="R458" s="142"/>
      <c r="S458" s="142"/>
      <c r="T458" s="139"/>
      <c r="U458" s="95">
        <f>IF(AND(V458="",W458="")=TRUE,0,IF(AND(V458="勝",W458="敗")=TRUE,1,IF(AND(W458="勝",V458="敗")=TRUE,1,IF(AND(V458="勝",W458="")=TRUE,2,IF(AND(W458="勝",V458="")=TRUE,2,IF(AND(V458="敗",W458="")=TRUE,3,IF(AND(W458="敗",V458="")=TRUE,3,0)))))))</f>
        <v>2</v>
      </c>
      <c r="V458" s="95" t="str">
        <f>IF(L458="","",P458)</f>
        <v>勝</v>
      </c>
      <c r="W458" s="95" t="str">
        <f>IF(L460="","",P460)</f>
        <v/>
      </c>
      <c r="X458" s="95"/>
    </row>
    <row r="459" spans="1:24" ht="21" customHeight="1">
      <c r="A459" s="5">
        <f>A455+1</f>
        <v>113</v>
      </c>
      <c r="B459" s="59">
        <v>40925</v>
      </c>
      <c r="C459" s="60" t="str">
        <f>IF(B459="","",TEXT(B459,"(aaa)"))</f>
        <v>(火)</v>
      </c>
      <c r="D459" s="89" t="s">
        <v>26</v>
      </c>
      <c r="E459" s="27" t="s">
        <v>32</v>
      </c>
      <c r="F459" s="89"/>
      <c r="G459" s="87" t="s">
        <v>28</v>
      </c>
      <c r="H459" s="37" t="s">
        <v>11</v>
      </c>
      <c r="I459" s="83" t="s">
        <v>20</v>
      </c>
      <c r="J459" s="84" t="s">
        <v>21</v>
      </c>
      <c r="K459" s="84" t="s">
        <v>22</v>
      </c>
      <c r="L459" s="85" t="s">
        <v>14</v>
      </c>
      <c r="M459" s="48"/>
      <c r="N459" s="1">
        <v>-8</v>
      </c>
      <c r="O459" s="94">
        <f>IF(AND(O458="",O460="")=TRUE,"",V459/SUM(V459:X459)*100)</f>
        <v>59.292035398230091</v>
      </c>
      <c r="P459" s="45" t="str">
        <f>IF(AND(L458="",L460="")=TRUE,"",V459&amp;"勝"&amp;W459&amp;"敗"&amp;X459&amp;"引")</f>
        <v>67勝46敗0引</v>
      </c>
      <c r="Q459" s="137"/>
      <c r="R459" s="138"/>
      <c r="S459" s="138"/>
      <c r="T459" s="139"/>
      <c r="U459" s="95"/>
      <c r="V459" s="95">
        <f>IF(U458=2,V455+1,IF(U458=0,0,V455))</f>
        <v>67</v>
      </c>
      <c r="W459" s="95">
        <f>IF(U458=3,W455+1,IF(U458=0,0,W455))</f>
        <v>46</v>
      </c>
      <c r="X459" s="95">
        <f>IF(U458=1,X455+1,X455)</f>
        <v>0</v>
      </c>
    </row>
    <row r="460" spans="1:24" ht="21" customHeight="1" thickBot="1">
      <c r="A460" s="6"/>
      <c r="B460" s="7"/>
      <c r="C460" s="7"/>
      <c r="D460" s="75">
        <v>0.79166666666666663</v>
      </c>
      <c r="E460" s="17">
        <v>76.55</v>
      </c>
      <c r="F460" s="91">
        <v>-0.01</v>
      </c>
      <c r="G460" s="108">
        <v>10000</v>
      </c>
      <c r="H460" s="92">
        <v>0.1</v>
      </c>
      <c r="I460" s="56">
        <f>E460+F460</f>
        <v>76.539999999999992</v>
      </c>
      <c r="J460" s="57">
        <f>I460+H458</f>
        <v>76.61999999999999</v>
      </c>
      <c r="K460" s="57">
        <f>I460-H460</f>
        <v>76.44</v>
      </c>
      <c r="L460" s="53"/>
      <c r="M460" s="53"/>
      <c r="N460" s="8"/>
      <c r="O460" s="8" t="str">
        <f>IF(L460&lt;&gt;"",IF(M460="○",100,IF(M460="×",-100,"")),"")</f>
        <v/>
      </c>
      <c r="P460" s="54" t="str">
        <f>IF(M460="○","勝",IF(M460="×","敗",""))</f>
        <v/>
      </c>
      <c r="U460" s="95"/>
      <c r="V460" s="95"/>
      <c r="W460" s="95"/>
      <c r="X460" s="95"/>
    </row>
    <row r="461" spans="1:24" ht="21" customHeight="1">
      <c r="A461" s="26" t="s">
        <v>0</v>
      </c>
      <c r="B461" s="38" t="s">
        <v>33</v>
      </c>
      <c r="C461" s="38" t="s">
        <v>34</v>
      </c>
      <c r="D461" s="88" t="s">
        <v>26</v>
      </c>
      <c r="E461" s="25" t="s">
        <v>31</v>
      </c>
      <c r="F461" s="88" t="s">
        <v>27</v>
      </c>
      <c r="G461" s="86" t="s">
        <v>28</v>
      </c>
      <c r="H461" s="18" t="s">
        <v>10</v>
      </c>
      <c r="I461" s="41" t="s">
        <v>19</v>
      </c>
      <c r="J461" s="40" t="s">
        <v>21</v>
      </c>
      <c r="K461" s="40" t="s">
        <v>22</v>
      </c>
      <c r="L461" s="82" t="s">
        <v>14</v>
      </c>
      <c r="M461" s="36" t="s">
        <v>15</v>
      </c>
      <c r="N461" s="33" t="s">
        <v>16</v>
      </c>
      <c r="O461" s="33" t="s">
        <v>12</v>
      </c>
      <c r="P461" s="34" t="s">
        <v>13</v>
      </c>
      <c r="Q461" s="131" t="s">
        <v>80</v>
      </c>
      <c r="R461" s="132"/>
      <c r="S461" s="132"/>
      <c r="T461" s="133"/>
      <c r="U461" s="95"/>
      <c r="V461" s="95"/>
      <c r="W461" s="95"/>
      <c r="X461" s="95"/>
    </row>
    <row r="462" spans="1:24" ht="21" customHeight="1">
      <c r="A462" s="4"/>
      <c r="B462" s="58"/>
      <c r="C462" s="58"/>
      <c r="D462" s="74">
        <v>0.80833333333333324</v>
      </c>
      <c r="E462" s="16">
        <v>76.759</v>
      </c>
      <c r="F462" s="90">
        <v>0.01</v>
      </c>
      <c r="G462" s="42">
        <v>10000</v>
      </c>
      <c r="H462" s="30">
        <v>0.08</v>
      </c>
      <c r="I462" s="24">
        <f>E462+F462</f>
        <v>76.769000000000005</v>
      </c>
      <c r="J462" s="2">
        <f>I462-H462</f>
        <v>76.689000000000007</v>
      </c>
      <c r="K462" s="2">
        <f>I462+H464</f>
        <v>76.869</v>
      </c>
      <c r="L462" s="47"/>
      <c r="M462" s="47"/>
      <c r="N462" s="1" t="str">
        <f>IF(M462="○",H462*G462,IF(M462="×",-H462*G462,""))</f>
        <v/>
      </c>
      <c r="O462" s="1" t="str">
        <f>IF(L462&lt;&gt;"",IF(M462="○",100,IF(M462="×",-100,"")),"")</f>
        <v/>
      </c>
      <c r="P462" s="45" t="str">
        <f>IF(M462="○","勝",IF(M462="×","敗",""))</f>
        <v/>
      </c>
      <c r="Q462" s="131" t="s">
        <v>79</v>
      </c>
      <c r="R462" s="134"/>
      <c r="S462" s="134"/>
      <c r="T462" s="133"/>
      <c r="U462" s="95">
        <f>IF(AND(V462="",W462="")=TRUE,0,IF(AND(V462="勝",W462="敗")=TRUE,1,IF(AND(W462="勝",V462="敗")=TRUE,1,IF(AND(V462="勝",W462="")=TRUE,2,IF(AND(W462="勝",V462="")=TRUE,2,IF(AND(V462="敗",W462="")=TRUE,3,IF(AND(W462="敗",V462="")=TRUE,3,0)))))))</f>
        <v>3</v>
      </c>
      <c r="V462" s="95" t="str">
        <f>IF(L462="","",P462)</f>
        <v/>
      </c>
      <c r="W462" s="95" t="str">
        <f>IF(L464="","",P464)</f>
        <v>敗</v>
      </c>
      <c r="X462" s="95"/>
    </row>
    <row r="463" spans="1:24" ht="21" customHeight="1">
      <c r="A463" s="5">
        <f>A459+1</f>
        <v>114</v>
      </c>
      <c r="B463" s="59">
        <v>40938</v>
      </c>
      <c r="C463" s="60" t="str">
        <f>IF(B463="","",TEXT(B463,"(aaa)"))</f>
        <v>(月)</v>
      </c>
      <c r="D463" s="89" t="s">
        <v>26</v>
      </c>
      <c r="E463" s="27" t="s">
        <v>32</v>
      </c>
      <c r="F463" s="89"/>
      <c r="G463" s="87" t="s">
        <v>28</v>
      </c>
      <c r="H463" s="37" t="s">
        <v>11</v>
      </c>
      <c r="I463" s="83" t="s">
        <v>20</v>
      </c>
      <c r="J463" s="84" t="s">
        <v>21</v>
      </c>
      <c r="K463" s="84" t="s">
        <v>22</v>
      </c>
      <c r="L463" s="85" t="s">
        <v>14</v>
      </c>
      <c r="M463" s="48"/>
      <c r="N463" s="1"/>
      <c r="O463" s="94">
        <f>IF(AND(O462="",O464="")=TRUE,"",V463/SUM(V463:X463)*100)</f>
        <v>58.771929824561411</v>
      </c>
      <c r="P463" s="45" t="str">
        <f>IF(AND(L462="",L464="")=TRUE,"",V463&amp;"勝"&amp;W463&amp;"敗"&amp;X463&amp;"引")</f>
        <v>67勝47敗0引</v>
      </c>
      <c r="Q463" s="137"/>
      <c r="R463" s="138"/>
      <c r="S463" s="138"/>
      <c r="T463" s="139"/>
      <c r="U463" s="95"/>
      <c r="V463" s="95">
        <f>IF(U462=2,V459+1,IF(U462=0,0,V459))</f>
        <v>67</v>
      </c>
      <c r="W463" s="95">
        <f>IF(U462=3,W459+1,IF(U462=0,0,W459))</f>
        <v>47</v>
      </c>
      <c r="X463" s="95">
        <f>IF(U462=1,X459+1,X459)</f>
        <v>0</v>
      </c>
    </row>
    <row r="464" spans="1:24" ht="21" customHeight="1" thickBot="1">
      <c r="A464" s="6"/>
      <c r="B464" s="7"/>
      <c r="C464" s="7"/>
      <c r="D464" s="75">
        <v>0.86041666666666661</v>
      </c>
      <c r="E464" s="17">
        <v>76.629000000000005</v>
      </c>
      <c r="F464" s="91">
        <v>-0.01</v>
      </c>
      <c r="G464" s="108">
        <v>10000</v>
      </c>
      <c r="H464" s="92">
        <v>0.1</v>
      </c>
      <c r="I464" s="56">
        <f>E464+F464</f>
        <v>76.619</v>
      </c>
      <c r="J464" s="57">
        <f>I464+H462</f>
        <v>76.698999999999998</v>
      </c>
      <c r="K464" s="57">
        <f>I464-H464</f>
        <v>76.519000000000005</v>
      </c>
      <c r="L464" s="53">
        <v>1</v>
      </c>
      <c r="M464" s="53" t="s">
        <v>47</v>
      </c>
      <c r="N464" s="8">
        <v>-1050</v>
      </c>
      <c r="O464" s="8">
        <f>IF(L464&lt;&gt;"",IF(M464="○",100,IF(M464="×",-100,"")),"")</f>
        <v>-100</v>
      </c>
      <c r="P464" s="54" t="str">
        <f>IF(M464="○","勝",IF(M464="×","敗",""))</f>
        <v>敗</v>
      </c>
      <c r="U464" s="95"/>
      <c r="V464" s="95"/>
      <c r="W464" s="95"/>
      <c r="X464" s="95"/>
    </row>
    <row r="465" spans="1:24" ht="21" customHeight="1">
      <c r="A465" s="26" t="s">
        <v>0</v>
      </c>
      <c r="B465" s="38" t="s">
        <v>33</v>
      </c>
      <c r="C465" s="38" t="s">
        <v>34</v>
      </c>
      <c r="D465" s="88" t="s">
        <v>26</v>
      </c>
      <c r="E465" s="25" t="s">
        <v>31</v>
      </c>
      <c r="F465" s="88" t="s">
        <v>27</v>
      </c>
      <c r="G465" s="86" t="s">
        <v>28</v>
      </c>
      <c r="H465" s="18" t="s">
        <v>10</v>
      </c>
      <c r="I465" s="41" t="s">
        <v>19</v>
      </c>
      <c r="J465" s="40" t="s">
        <v>21</v>
      </c>
      <c r="K465" s="40" t="s">
        <v>22</v>
      </c>
      <c r="L465" s="82" t="s">
        <v>14</v>
      </c>
      <c r="M465" s="36" t="s">
        <v>15</v>
      </c>
      <c r="N465" s="33" t="s">
        <v>16</v>
      </c>
      <c r="O465" s="33" t="s">
        <v>12</v>
      </c>
      <c r="P465" s="34" t="s">
        <v>13</v>
      </c>
      <c r="Q465" s="176"/>
      <c r="R465" s="138"/>
      <c r="S465" s="138"/>
      <c r="T465" s="139"/>
      <c r="U465" s="95"/>
      <c r="V465" s="95"/>
      <c r="W465" s="95"/>
      <c r="X465" s="95"/>
    </row>
    <row r="466" spans="1:24" ht="21" customHeight="1">
      <c r="A466" s="4"/>
      <c r="B466" s="58"/>
      <c r="C466" s="58"/>
      <c r="D466" s="135">
        <v>0.83958333333333324</v>
      </c>
      <c r="E466" s="16">
        <v>76.406999999999996</v>
      </c>
      <c r="F466" s="90">
        <v>0.01</v>
      </c>
      <c r="G466" s="42">
        <v>10000</v>
      </c>
      <c r="H466" s="30">
        <v>0.08</v>
      </c>
      <c r="I466" s="24">
        <f>E466+F466</f>
        <v>76.417000000000002</v>
      </c>
      <c r="J466" s="2">
        <f>I466-H466</f>
        <v>76.337000000000003</v>
      </c>
      <c r="K466" s="2">
        <f>I466+H468</f>
        <v>76.516999999999996</v>
      </c>
      <c r="L466" s="47">
        <v>1</v>
      </c>
      <c r="M466" s="47" t="s">
        <v>45</v>
      </c>
      <c r="N466" s="1">
        <f>IF(M466="○",H466*G466,IF(M466="×",-H466*G466,""))</f>
        <v>800</v>
      </c>
      <c r="O466" s="1">
        <f>IF(L466&lt;&gt;"",IF(M466="○",100,IF(M466="×",-100,"")),"")</f>
        <v>100</v>
      </c>
      <c r="P466" s="45" t="str">
        <f>IF(M466="○","勝",IF(M466="×","敗",""))</f>
        <v>勝</v>
      </c>
      <c r="Q466" s="176"/>
      <c r="R466" s="142"/>
      <c r="S466" s="142"/>
      <c r="T466" s="139"/>
      <c r="U466" s="95">
        <f>IF(AND(V466="",W466="")=TRUE,0,IF(AND(V466="勝",W466="敗")=TRUE,1,IF(AND(W466="勝",V466="敗")=TRUE,1,IF(AND(V466="勝",W466="")=TRUE,2,IF(AND(W466="勝",V466="")=TRUE,2,IF(AND(V466="敗",W466="")=TRUE,3,IF(AND(W466="敗",V466="")=TRUE,3,0)))))))</f>
        <v>2</v>
      </c>
      <c r="V466" s="95" t="str">
        <f>IF(L466="","",P466)</f>
        <v>勝</v>
      </c>
      <c r="W466" s="95" t="str">
        <f>IF(L468="","",P468)</f>
        <v/>
      </c>
      <c r="X466" s="95"/>
    </row>
    <row r="467" spans="1:24" ht="21" customHeight="1">
      <c r="A467" s="5">
        <f>A463+1</f>
        <v>115</v>
      </c>
      <c r="B467" s="59">
        <v>40939</v>
      </c>
      <c r="C467" s="60" t="str">
        <f>IF(B467="","",TEXT(B467,"(aaa)"))</f>
        <v>(火)</v>
      </c>
      <c r="D467" s="89" t="s">
        <v>26</v>
      </c>
      <c r="E467" s="27" t="s">
        <v>32</v>
      </c>
      <c r="F467" s="89"/>
      <c r="G467" s="87" t="s">
        <v>28</v>
      </c>
      <c r="H467" s="37" t="s">
        <v>11</v>
      </c>
      <c r="I467" s="83" t="s">
        <v>20</v>
      </c>
      <c r="J467" s="84" t="s">
        <v>21</v>
      </c>
      <c r="K467" s="84" t="s">
        <v>22</v>
      </c>
      <c r="L467" s="85" t="s">
        <v>14</v>
      </c>
      <c r="M467" s="48"/>
      <c r="N467" s="1"/>
      <c r="O467" s="94">
        <f>IF(AND(O466="",O468="")=TRUE,"",V467/SUM(V467:X467)*100)</f>
        <v>59.130434782608695</v>
      </c>
      <c r="P467" s="45" t="str">
        <f>IF(AND(L466="",L468="")=TRUE,"",V467&amp;"勝"&amp;W467&amp;"敗"&amp;X467&amp;"引")</f>
        <v>68勝47敗0引</v>
      </c>
      <c r="Q467" s="137"/>
      <c r="R467" s="138"/>
      <c r="S467" s="138"/>
      <c r="T467" s="139"/>
      <c r="U467" s="95"/>
      <c r="V467" s="95">
        <f>IF(U466=2,V463+1,IF(U466=0,0,V463))</f>
        <v>68</v>
      </c>
      <c r="W467" s="95">
        <f>IF(U466=3,W463+1,IF(U466=0,0,W463))</f>
        <v>47</v>
      </c>
      <c r="X467" s="95">
        <f>IF(U466=1,X463+1,X463)</f>
        <v>0</v>
      </c>
    </row>
    <row r="468" spans="1:24" ht="21" customHeight="1" thickBot="1">
      <c r="A468" s="6"/>
      <c r="B468" s="7"/>
      <c r="C468" s="7"/>
      <c r="D468" s="75">
        <v>0.62708333333333333</v>
      </c>
      <c r="E468" s="17">
        <v>76.182000000000002</v>
      </c>
      <c r="F468" s="91">
        <v>-0.01</v>
      </c>
      <c r="G468" s="108">
        <v>10000</v>
      </c>
      <c r="H468" s="92">
        <v>0.1</v>
      </c>
      <c r="I468" s="56">
        <f>E468+F468</f>
        <v>76.171999999999997</v>
      </c>
      <c r="J468" s="57">
        <f>I468+H466</f>
        <v>76.251999999999995</v>
      </c>
      <c r="K468" s="57">
        <f>I468-H468</f>
        <v>76.072000000000003</v>
      </c>
      <c r="L468" s="53"/>
      <c r="M468" s="53"/>
      <c r="N468" s="8"/>
      <c r="O468" s="8" t="str">
        <f>IF(L468&lt;&gt;"",IF(M468="○",100,IF(M468="×",-100,"")),"")</f>
        <v/>
      </c>
      <c r="P468" s="54" t="str">
        <f>IF(M468="○","勝",IF(M468="×","敗",""))</f>
        <v/>
      </c>
      <c r="U468" s="95"/>
      <c r="V468" s="95"/>
      <c r="W468" s="95"/>
      <c r="X468" s="95"/>
    </row>
    <row r="469" spans="1:24" ht="21" customHeight="1">
      <c r="A469" s="26" t="s">
        <v>0</v>
      </c>
      <c r="B469" s="38" t="s">
        <v>33</v>
      </c>
      <c r="C469" s="38" t="s">
        <v>34</v>
      </c>
      <c r="D469" s="88" t="s">
        <v>26</v>
      </c>
      <c r="E469" s="25" t="s">
        <v>31</v>
      </c>
      <c r="F469" s="88" t="s">
        <v>27</v>
      </c>
      <c r="G469" s="86" t="s">
        <v>28</v>
      </c>
      <c r="H469" s="18" t="s">
        <v>10</v>
      </c>
      <c r="I469" s="41" t="s">
        <v>19</v>
      </c>
      <c r="J469" s="40" t="s">
        <v>21</v>
      </c>
      <c r="K469" s="40" t="s">
        <v>22</v>
      </c>
      <c r="L469" s="82" t="s">
        <v>14</v>
      </c>
      <c r="M469" s="36" t="s">
        <v>15</v>
      </c>
      <c r="N469" s="33" t="s">
        <v>16</v>
      </c>
      <c r="O469" s="33" t="s">
        <v>12</v>
      </c>
      <c r="P469" s="34" t="s">
        <v>13</v>
      </c>
      <c r="Q469" s="176"/>
      <c r="R469" s="138"/>
      <c r="S469" s="138"/>
      <c r="T469" s="139"/>
      <c r="U469" s="95"/>
      <c r="V469" s="95"/>
      <c r="W469" s="95"/>
      <c r="X469" s="95"/>
    </row>
    <row r="470" spans="1:24" ht="21" customHeight="1">
      <c r="A470" s="4"/>
      <c r="B470" s="58"/>
      <c r="C470" s="58"/>
      <c r="D470" s="74">
        <v>0.63541666666666663</v>
      </c>
      <c r="E470" s="16">
        <v>76.763000000000005</v>
      </c>
      <c r="F470" s="90">
        <v>0.01</v>
      </c>
      <c r="G470" s="42">
        <v>10000</v>
      </c>
      <c r="H470" s="30">
        <v>0.08</v>
      </c>
      <c r="I470" s="24">
        <f>E470+F470</f>
        <v>76.77300000000001</v>
      </c>
      <c r="J470" s="2">
        <f>I470-H470</f>
        <v>76.693000000000012</v>
      </c>
      <c r="K470" s="2">
        <f>I470+H472</f>
        <v>76.873000000000005</v>
      </c>
      <c r="L470" s="47"/>
      <c r="M470" s="47"/>
      <c r="N470" s="1" t="str">
        <f>IF(M470="○",H470*G470,IF(M470="×",-H470*G470,""))</f>
        <v/>
      </c>
      <c r="O470" s="1" t="str">
        <f>IF(L470&lt;&gt;"",IF(M470="○",100,IF(M470="×",-100,"")),"")</f>
        <v/>
      </c>
      <c r="P470" s="45" t="str">
        <f>IF(M470="○","勝",IF(M470="×","敗",""))</f>
        <v/>
      </c>
      <c r="Q470" s="176"/>
      <c r="R470" s="142"/>
      <c r="S470" s="142"/>
      <c r="T470" s="139"/>
      <c r="U470" s="95">
        <f>IF(AND(V470="",W470="")=TRUE,0,IF(AND(V470="勝",W470="敗")=TRUE,1,IF(AND(W470="勝",V470="敗")=TRUE,1,IF(AND(V470="勝",W470="")=TRUE,2,IF(AND(W470="勝",V470="")=TRUE,2,IF(AND(V470="敗",W470="")=TRUE,3,IF(AND(W470="敗",V470="")=TRUE,3,0)))))))</f>
        <v>2</v>
      </c>
      <c r="V470" s="95" t="str">
        <f>IF(L470="","",P470)</f>
        <v/>
      </c>
      <c r="W470" s="95" t="str">
        <f>IF(L472="","",P472)</f>
        <v>勝</v>
      </c>
      <c r="X470" s="95"/>
    </row>
    <row r="471" spans="1:24" ht="21" customHeight="1">
      <c r="A471" s="5">
        <f>A467+1</f>
        <v>116</v>
      </c>
      <c r="B471" s="59">
        <v>40945</v>
      </c>
      <c r="C471" s="60" t="str">
        <f>IF(B471="","",TEXT(B471,"(aaa)"))</f>
        <v>(月)</v>
      </c>
      <c r="D471" s="89" t="s">
        <v>26</v>
      </c>
      <c r="E471" s="27" t="s">
        <v>32</v>
      </c>
      <c r="F471" s="89"/>
      <c r="G471" s="87" t="s">
        <v>28</v>
      </c>
      <c r="H471" s="37" t="s">
        <v>11</v>
      </c>
      <c r="I471" s="83" t="s">
        <v>20</v>
      </c>
      <c r="J471" s="84" t="s">
        <v>21</v>
      </c>
      <c r="K471" s="84" t="s">
        <v>22</v>
      </c>
      <c r="L471" s="85" t="s">
        <v>14</v>
      </c>
      <c r="M471" s="48"/>
      <c r="N471" s="1"/>
      <c r="O471" s="94">
        <f>IF(AND(O470="",O472="")=TRUE,"",V471/SUM(V471:X471)*100)</f>
        <v>59.482758620689658</v>
      </c>
      <c r="P471" s="45" t="str">
        <f>IF(AND(L470="",L472="")=TRUE,"",V471&amp;"勝"&amp;W471&amp;"敗"&amp;X471&amp;"引")</f>
        <v>69勝47敗0引</v>
      </c>
      <c r="Q471" s="137"/>
      <c r="R471" s="138"/>
      <c r="S471" s="138"/>
      <c r="T471" s="139"/>
      <c r="U471" s="95"/>
      <c r="V471" s="95">
        <f>IF(U470=2,V467+1,IF(U470=0,0,V467))</f>
        <v>69</v>
      </c>
      <c r="W471" s="95">
        <f>IF(U470=3,W467+1,IF(U470=0,0,W467))</f>
        <v>47</v>
      </c>
      <c r="X471" s="95">
        <f>IF(U470=1,X467+1,X467)</f>
        <v>0</v>
      </c>
    </row>
    <row r="472" spans="1:24" ht="21" customHeight="1" thickBot="1">
      <c r="A472" s="6"/>
      <c r="B472" s="7"/>
      <c r="C472" s="7"/>
      <c r="D472" s="75">
        <v>0.8208333333333333</v>
      </c>
      <c r="E472" s="17">
        <v>76.561999999999998</v>
      </c>
      <c r="F472" s="91">
        <v>-0.01</v>
      </c>
      <c r="G472" s="108">
        <v>10000</v>
      </c>
      <c r="H472" s="92">
        <v>0.1</v>
      </c>
      <c r="I472" s="56">
        <f>E472+F472</f>
        <v>76.551999999999992</v>
      </c>
      <c r="J472" s="57">
        <f>I472+H470</f>
        <v>76.631999999999991</v>
      </c>
      <c r="K472" s="57">
        <f>I472-H472</f>
        <v>76.451999999999998</v>
      </c>
      <c r="L472" s="53">
        <v>1</v>
      </c>
      <c r="M472" s="53" t="s">
        <v>158</v>
      </c>
      <c r="N472" s="8">
        <v>800</v>
      </c>
      <c r="O472" s="8">
        <f>IF(L472&lt;&gt;"",IF(M472="○",100,IF(M472="×",-100,"")),"")</f>
        <v>100</v>
      </c>
      <c r="P472" s="54" t="str">
        <f>IF(M472="○","勝",IF(M472="×","敗",""))</f>
        <v>勝</v>
      </c>
      <c r="U472" s="95"/>
      <c r="V472" s="95"/>
      <c r="W472" s="95"/>
      <c r="X472" s="95"/>
    </row>
    <row r="473" spans="1:24" ht="21" customHeight="1">
      <c r="A473" s="26" t="s">
        <v>0</v>
      </c>
      <c r="B473" s="38" t="s">
        <v>33</v>
      </c>
      <c r="C473" s="38" t="s">
        <v>34</v>
      </c>
      <c r="D473" s="88" t="s">
        <v>26</v>
      </c>
      <c r="E473" s="25" t="s">
        <v>31</v>
      </c>
      <c r="F473" s="88" t="s">
        <v>27</v>
      </c>
      <c r="G473" s="86" t="s">
        <v>28</v>
      </c>
      <c r="H473" s="18" t="s">
        <v>10</v>
      </c>
      <c r="I473" s="41" t="s">
        <v>19</v>
      </c>
      <c r="J473" s="40" t="s">
        <v>21</v>
      </c>
      <c r="K473" s="40" t="s">
        <v>22</v>
      </c>
      <c r="L473" s="82" t="s">
        <v>14</v>
      </c>
      <c r="M473" s="36" t="s">
        <v>15</v>
      </c>
      <c r="N473" s="33" t="s">
        <v>16</v>
      </c>
      <c r="O473" s="33" t="s">
        <v>12</v>
      </c>
      <c r="P473" s="34" t="s">
        <v>13</v>
      </c>
      <c r="Q473" s="176"/>
      <c r="R473" s="138"/>
      <c r="S473" s="138"/>
      <c r="T473" s="139"/>
      <c r="U473" s="95"/>
      <c r="V473" s="95"/>
      <c r="W473" s="95"/>
      <c r="X473" s="95"/>
    </row>
    <row r="474" spans="1:24" ht="21" customHeight="1">
      <c r="A474" s="4"/>
      <c r="B474" s="58"/>
      <c r="C474" s="58"/>
      <c r="D474" s="74">
        <v>0.7583333333333333</v>
      </c>
      <c r="E474" s="16">
        <v>77.748000000000005</v>
      </c>
      <c r="F474" s="90">
        <v>0.01</v>
      </c>
      <c r="G474" s="42">
        <v>10000</v>
      </c>
      <c r="H474" s="30">
        <v>0.08</v>
      </c>
      <c r="I474" s="24">
        <f>E474+F474</f>
        <v>77.75800000000001</v>
      </c>
      <c r="J474" s="2">
        <f>I474-H474</f>
        <v>77.678000000000011</v>
      </c>
      <c r="K474" s="2">
        <f>I474+H476</f>
        <v>77.858000000000004</v>
      </c>
      <c r="L474" s="47"/>
      <c r="M474" s="47"/>
      <c r="N474" s="1" t="str">
        <f>IF(M474="○",H474*G474,IF(M474="×",-H474*G474,""))</f>
        <v/>
      </c>
      <c r="O474" s="1" t="str">
        <f>IF(L474&lt;&gt;"",IF(M474="○",100,IF(M474="×",-100,"")),"")</f>
        <v/>
      </c>
      <c r="P474" s="45" t="str">
        <f>IF(M474="○","勝",IF(M474="×","敗",""))</f>
        <v/>
      </c>
      <c r="Q474" s="176"/>
      <c r="R474" s="142"/>
      <c r="S474" s="142"/>
      <c r="T474" s="139"/>
      <c r="U474" s="95">
        <f>IF(AND(V474="",W474="")=TRUE,0,IF(AND(V474="勝",W474="敗")=TRUE,1,IF(AND(W474="勝",V474="敗")=TRUE,1,IF(AND(V474="勝",W474="")=TRUE,2,IF(AND(W474="勝",V474="")=TRUE,2,IF(AND(V474="敗",W474="")=TRUE,3,IF(AND(W474="敗",V474="")=TRUE,3,0)))))))</f>
        <v>3</v>
      </c>
      <c r="V474" s="95" t="str">
        <f>IF(L474="","",P474)</f>
        <v/>
      </c>
      <c r="W474" s="95" t="str">
        <f>IF(L476="","",P476)</f>
        <v>敗</v>
      </c>
      <c r="X474" s="95"/>
    </row>
    <row r="475" spans="1:24" ht="21" customHeight="1">
      <c r="A475" s="5">
        <f>A471+1</f>
        <v>117</v>
      </c>
      <c r="B475" s="59">
        <v>40952</v>
      </c>
      <c r="C475" s="60" t="str">
        <f>IF(B475="","",TEXT(B475,"(aaa)"))</f>
        <v>(月)</v>
      </c>
      <c r="D475" s="89" t="s">
        <v>26</v>
      </c>
      <c r="E475" s="27" t="s">
        <v>32</v>
      </c>
      <c r="F475" s="89"/>
      <c r="G475" s="87" t="s">
        <v>28</v>
      </c>
      <c r="H475" s="37" t="s">
        <v>11</v>
      </c>
      <c r="I475" s="83" t="s">
        <v>20</v>
      </c>
      <c r="J475" s="84" t="s">
        <v>21</v>
      </c>
      <c r="K475" s="84" t="s">
        <v>22</v>
      </c>
      <c r="L475" s="85" t="s">
        <v>14</v>
      </c>
      <c r="M475" s="48"/>
      <c r="N475" s="1"/>
      <c r="O475" s="94">
        <f>IF(AND(O474="",O476="")=TRUE,"",V475/SUM(V475:X475)*100)</f>
        <v>58.974358974358978</v>
      </c>
      <c r="P475" s="45" t="str">
        <f>IF(AND(L474="",L476="")=TRUE,"",V475&amp;"勝"&amp;W475&amp;"敗"&amp;X475&amp;"引")</f>
        <v>69勝48敗0引</v>
      </c>
      <c r="Q475" s="137"/>
      <c r="R475" s="138"/>
      <c r="S475" s="138"/>
      <c r="T475" s="139"/>
      <c r="U475" s="95"/>
      <c r="V475" s="95">
        <f>IF(U474=2,V471+1,IF(U474=0,0,V471))</f>
        <v>69</v>
      </c>
      <c r="W475" s="95">
        <f>IF(U474=3,W471+1,IF(U474=0,0,W471))</f>
        <v>48</v>
      </c>
      <c r="X475" s="95">
        <f>IF(U474=1,X471+1,X471)</f>
        <v>0</v>
      </c>
    </row>
    <row r="476" spans="1:24" ht="21" customHeight="1" thickBot="1">
      <c r="A476" s="6"/>
      <c r="B476" s="7"/>
      <c r="C476" s="7"/>
      <c r="D476" s="75">
        <v>0.62708333333333333</v>
      </c>
      <c r="E476" s="17">
        <v>77.588999999999999</v>
      </c>
      <c r="F476" s="91">
        <v>-0.01</v>
      </c>
      <c r="G476" s="108">
        <v>10000</v>
      </c>
      <c r="H476" s="92">
        <v>0.1</v>
      </c>
      <c r="I476" s="56">
        <f>E476+F476</f>
        <v>77.578999999999994</v>
      </c>
      <c r="J476" s="57">
        <f>I476+H474</f>
        <v>77.658999999999992</v>
      </c>
      <c r="K476" s="57">
        <f>I476-H476</f>
        <v>77.478999999999999</v>
      </c>
      <c r="L476" s="53">
        <v>1</v>
      </c>
      <c r="M476" s="53" t="s">
        <v>47</v>
      </c>
      <c r="N476" s="8">
        <v>-1010</v>
      </c>
      <c r="O476" s="8">
        <f>IF(L476&lt;&gt;"",IF(M476="○",100,IF(M476="×",-100,"")),"")</f>
        <v>-100</v>
      </c>
      <c r="P476" s="54" t="str">
        <f>IF(M476="○","勝",IF(M476="×","敗",""))</f>
        <v>敗</v>
      </c>
      <c r="U476" s="95"/>
      <c r="V476" s="95"/>
      <c r="W476" s="95"/>
      <c r="X476" s="95"/>
    </row>
    <row r="477" spans="1:24" ht="21" customHeight="1">
      <c r="A477" s="26" t="s">
        <v>0</v>
      </c>
      <c r="B477" s="38" t="s">
        <v>33</v>
      </c>
      <c r="C477" s="38" t="s">
        <v>34</v>
      </c>
      <c r="D477" s="88" t="s">
        <v>26</v>
      </c>
      <c r="E477" s="25" t="s">
        <v>31</v>
      </c>
      <c r="F477" s="88" t="s">
        <v>27</v>
      </c>
      <c r="G477" s="86" t="s">
        <v>28</v>
      </c>
      <c r="H477" s="18" t="s">
        <v>10</v>
      </c>
      <c r="I477" s="41" t="s">
        <v>19</v>
      </c>
      <c r="J477" s="40" t="s">
        <v>21</v>
      </c>
      <c r="K477" s="40" t="s">
        <v>22</v>
      </c>
      <c r="L477" s="82" t="s">
        <v>14</v>
      </c>
      <c r="M477" s="36" t="s">
        <v>15</v>
      </c>
      <c r="N477" s="33" t="s">
        <v>16</v>
      </c>
      <c r="O477" s="33" t="s">
        <v>12</v>
      </c>
      <c r="P477" s="34" t="s">
        <v>13</v>
      </c>
      <c r="Q477" s="131" t="s">
        <v>80</v>
      </c>
      <c r="R477" s="132"/>
      <c r="S477" s="132"/>
      <c r="T477" s="133"/>
      <c r="U477" s="95"/>
      <c r="V477" s="95"/>
      <c r="W477" s="95"/>
      <c r="X477" s="95"/>
    </row>
    <row r="478" spans="1:24" ht="21" customHeight="1">
      <c r="A478" s="4"/>
      <c r="B478" s="58"/>
      <c r="C478" s="58"/>
      <c r="D478" s="74">
        <v>0.68541666666666667</v>
      </c>
      <c r="E478" s="16">
        <v>79.853999999999999</v>
      </c>
      <c r="F478" s="90">
        <v>0.01</v>
      </c>
      <c r="G478" s="42">
        <v>10000</v>
      </c>
      <c r="H478" s="30">
        <v>0.08</v>
      </c>
      <c r="I478" s="24">
        <f>E478+F478</f>
        <v>79.864000000000004</v>
      </c>
      <c r="J478" s="2">
        <f>I478-H478</f>
        <v>79.784000000000006</v>
      </c>
      <c r="K478" s="2">
        <f>I478+H480</f>
        <v>79.963999999999999</v>
      </c>
      <c r="L478" s="47"/>
      <c r="M478" s="47"/>
      <c r="N478" s="1" t="str">
        <f>IF(M478="○",H478*G478,IF(M478="×",-H478*G478,""))</f>
        <v/>
      </c>
      <c r="O478" s="1" t="str">
        <f>IF(L478&lt;&gt;"",IF(M478="○",100,IF(M478="×",-100,"")),"")</f>
        <v/>
      </c>
      <c r="P478" s="45" t="str">
        <f>IF(M478="○","勝",IF(M478="×","敗",""))</f>
        <v/>
      </c>
      <c r="Q478" s="131" t="s">
        <v>79</v>
      </c>
      <c r="R478" s="134"/>
      <c r="S478" s="134"/>
      <c r="T478" s="133"/>
      <c r="U478" s="95">
        <f>IF(AND(V478="",W478="")=TRUE,0,IF(AND(V478="勝",W478="敗")=TRUE,1,IF(AND(W478="勝",V478="敗")=TRUE,1,IF(AND(V478="勝",W478="")=TRUE,2,IF(AND(W478="勝",V478="")=TRUE,2,IF(AND(V478="敗",W478="")=TRUE,3,IF(AND(W478="敗",V478="")=TRUE,3,0)))))))</f>
        <v>2</v>
      </c>
      <c r="V478" s="95" t="str">
        <f>IF(L478="","",P478)</f>
        <v/>
      </c>
      <c r="W478" s="95" t="str">
        <f>IF(L480="","",P480)</f>
        <v>勝</v>
      </c>
      <c r="X478" s="95"/>
    </row>
    <row r="479" spans="1:24" ht="21" customHeight="1">
      <c r="A479" s="5">
        <f>A475+1</f>
        <v>118</v>
      </c>
      <c r="B479" s="59">
        <v>40960</v>
      </c>
      <c r="C479" s="60" t="str">
        <f>IF(B479="","",TEXT(B479,"(aaa)"))</f>
        <v>(火)</v>
      </c>
      <c r="D479" s="89" t="s">
        <v>26</v>
      </c>
      <c r="E479" s="27" t="s">
        <v>32</v>
      </c>
      <c r="F479" s="89"/>
      <c r="G479" s="87" t="s">
        <v>28</v>
      </c>
      <c r="H479" s="37" t="s">
        <v>11</v>
      </c>
      <c r="I479" s="83" t="s">
        <v>20</v>
      </c>
      <c r="J479" s="84" t="s">
        <v>21</v>
      </c>
      <c r="K479" s="84" t="s">
        <v>22</v>
      </c>
      <c r="L479" s="85" t="s">
        <v>14</v>
      </c>
      <c r="M479" s="48"/>
      <c r="N479" s="1"/>
      <c r="O479" s="94">
        <f>IF(AND(O478="",O480="")=TRUE,"",V479/SUM(V479:X479)*100)</f>
        <v>59.322033898305079</v>
      </c>
      <c r="P479" s="45" t="str">
        <f>IF(AND(L478="",L480="")=TRUE,"",V479&amp;"勝"&amp;W479&amp;"敗"&amp;X479&amp;"引")</f>
        <v>70勝48敗0引</v>
      </c>
      <c r="Q479" s="137"/>
      <c r="R479" s="138"/>
      <c r="S479" s="138"/>
      <c r="T479" s="139"/>
      <c r="U479" s="95"/>
      <c r="V479" s="95">
        <f>IF(U478=2,V475+1,IF(U478=0,0,V475))</f>
        <v>70</v>
      </c>
      <c r="W479" s="95">
        <f>IF(U478=3,W475+1,IF(U478=0,0,W475))</f>
        <v>48</v>
      </c>
      <c r="X479" s="95">
        <f>IF(U478=1,X475+1,X475)</f>
        <v>0</v>
      </c>
    </row>
    <row r="480" spans="1:24" ht="21" customHeight="1" thickBot="1">
      <c r="A480" s="6"/>
      <c r="B480" s="7"/>
      <c r="C480" s="7"/>
      <c r="D480" s="75">
        <v>0.8666666666666667</v>
      </c>
      <c r="E480" s="17">
        <v>79.656999999999996</v>
      </c>
      <c r="F480" s="91">
        <v>-0.01</v>
      </c>
      <c r="G480" s="108">
        <v>10000</v>
      </c>
      <c r="H480" s="92">
        <v>0.1</v>
      </c>
      <c r="I480" s="56">
        <v>79.656999999999996</v>
      </c>
      <c r="J480" s="57">
        <f>I480+H478</f>
        <v>79.736999999999995</v>
      </c>
      <c r="K480" s="57">
        <f>I480-H480</f>
        <v>79.557000000000002</v>
      </c>
      <c r="L480" s="53">
        <v>1</v>
      </c>
      <c r="M480" s="53" t="s">
        <v>45</v>
      </c>
      <c r="N480" s="8">
        <v>800</v>
      </c>
      <c r="O480" s="8">
        <f>IF(L480&lt;&gt;"",IF(M480="○",100,IF(M480="×",-100,"")),"")</f>
        <v>100</v>
      </c>
      <c r="P480" s="54" t="str">
        <f>IF(M480="○","勝",IF(M480="×","敗",""))</f>
        <v>勝</v>
      </c>
      <c r="Q480" t="s">
        <v>161</v>
      </c>
      <c r="U480" s="95"/>
      <c r="V480" s="95"/>
      <c r="W480" s="95"/>
      <c r="X480" s="95"/>
    </row>
    <row r="481" spans="1:24" ht="21" customHeight="1">
      <c r="A481" s="26" t="s">
        <v>0</v>
      </c>
      <c r="B481" s="38" t="s">
        <v>33</v>
      </c>
      <c r="C481" s="38" t="s">
        <v>34</v>
      </c>
      <c r="D481" s="88" t="s">
        <v>26</v>
      </c>
      <c r="E481" s="25" t="s">
        <v>31</v>
      </c>
      <c r="F481" s="88" t="s">
        <v>27</v>
      </c>
      <c r="G481" s="86" t="s">
        <v>28</v>
      </c>
      <c r="H481" s="18" t="s">
        <v>10</v>
      </c>
      <c r="I481" s="41" t="s">
        <v>19</v>
      </c>
      <c r="J481" s="40" t="s">
        <v>21</v>
      </c>
      <c r="K481" s="40" t="s">
        <v>22</v>
      </c>
      <c r="L481" s="82" t="s">
        <v>14</v>
      </c>
      <c r="M481" s="36" t="s">
        <v>15</v>
      </c>
      <c r="N481" s="33" t="s">
        <v>16</v>
      </c>
      <c r="O481" s="33" t="s">
        <v>12</v>
      </c>
      <c r="P481" s="34" t="s">
        <v>13</v>
      </c>
      <c r="Q481" s="209" t="s">
        <v>159</v>
      </c>
      <c r="R481" s="138"/>
      <c r="S481" s="138"/>
      <c r="T481" s="139"/>
      <c r="U481" s="95"/>
      <c r="V481" s="95"/>
      <c r="W481" s="95"/>
      <c r="X481" s="95"/>
    </row>
    <row r="482" spans="1:24" ht="21" customHeight="1">
      <c r="A482" s="4"/>
      <c r="B482" s="58"/>
      <c r="C482" s="58"/>
      <c r="D482" s="74">
        <v>0.62708333333333333</v>
      </c>
      <c r="E482" s="16">
        <v>81.167000000000002</v>
      </c>
      <c r="F482" s="90">
        <v>0.01</v>
      </c>
      <c r="G482" s="42">
        <v>10000</v>
      </c>
      <c r="H482" s="210">
        <v>0.1</v>
      </c>
      <c r="I482" s="24">
        <f>E482+F482</f>
        <v>81.177000000000007</v>
      </c>
      <c r="J482" s="2">
        <f>I482-H482</f>
        <v>81.077000000000012</v>
      </c>
      <c r="K482" s="2">
        <v>81.277000000000001</v>
      </c>
      <c r="L482" s="47"/>
      <c r="M482" s="47"/>
      <c r="N482" s="1" t="str">
        <f>IF(M482="○",H482*G482,IF(M482="×",-H482*G482,""))</f>
        <v/>
      </c>
      <c r="O482" s="1" t="str">
        <f>IF(L482&lt;&gt;"",IF(M482="○",100,IF(M482="×",-100,"")),"")</f>
        <v/>
      </c>
      <c r="P482" s="45" t="str">
        <f>IF(M482="○","勝",IF(M482="×","敗",""))</f>
        <v/>
      </c>
      <c r="Q482" s="176"/>
      <c r="R482" s="142"/>
      <c r="S482" s="142"/>
      <c r="T482" s="139"/>
      <c r="U482" s="95">
        <f>IF(AND(V482="",W482="")=TRUE,0,IF(AND(V482="勝",W482="敗")=TRUE,1,IF(AND(W482="勝",V482="敗")=TRUE,1,IF(AND(V482="勝",W482="")=TRUE,2,IF(AND(W482="勝",V482="")=TRUE,2,IF(AND(V482="敗",W482="")=TRUE,3,IF(AND(W482="敗",V482="")=TRUE,3,0)))))))</f>
        <v>3</v>
      </c>
      <c r="V482" s="95" t="str">
        <f>IF(L482="","",P482)</f>
        <v/>
      </c>
      <c r="W482" s="95" t="str">
        <f>IF(L484="","",P484)</f>
        <v>敗</v>
      </c>
      <c r="X482" s="95"/>
    </row>
    <row r="483" spans="1:24" ht="21" customHeight="1">
      <c r="A483" s="5">
        <f>A479+1</f>
        <v>119</v>
      </c>
      <c r="B483" s="59">
        <v>40966</v>
      </c>
      <c r="C483" s="60" t="str">
        <f>IF(B483="","",TEXT(B483,"(aaa)"))</f>
        <v>(月)</v>
      </c>
      <c r="D483" s="89" t="s">
        <v>26</v>
      </c>
      <c r="E483" s="27" t="s">
        <v>32</v>
      </c>
      <c r="F483" s="89"/>
      <c r="G483" s="87" t="s">
        <v>28</v>
      </c>
      <c r="H483" s="37" t="s">
        <v>11</v>
      </c>
      <c r="I483" s="83" t="s">
        <v>20</v>
      </c>
      <c r="J483" s="84" t="s">
        <v>21</v>
      </c>
      <c r="K483" s="84" t="s">
        <v>22</v>
      </c>
      <c r="L483" s="85" t="s">
        <v>14</v>
      </c>
      <c r="M483" s="48"/>
      <c r="N483" s="1"/>
      <c r="O483" s="94">
        <f>IF(AND(O482="",O484="")=TRUE,"",V483/SUM(V483:X483)*100)</f>
        <v>58.82352941176471</v>
      </c>
      <c r="P483" s="45" t="str">
        <f>IF(AND(L482="",L484="")=TRUE,"",V483&amp;"勝"&amp;W483&amp;"敗"&amp;X483&amp;"引")</f>
        <v>70勝49敗0引</v>
      </c>
      <c r="Q483" s="137"/>
      <c r="R483" s="138"/>
      <c r="S483" s="138"/>
      <c r="T483" s="139"/>
      <c r="U483" s="95"/>
      <c r="V483" s="95">
        <f>IF(U482=2,V479+1,IF(U482=0,0,V479))</f>
        <v>70</v>
      </c>
      <c r="W483" s="95">
        <f>IF(U482=3,W479+1,IF(U482=0,0,W479))</f>
        <v>49</v>
      </c>
      <c r="X483" s="95">
        <f>IF(U482=1,X479+1,X479)</f>
        <v>0</v>
      </c>
    </row>
    <row r="484" spans="1:24" ht="21" customHeight="1" thickBot="1">
      <c r="A484" s="6"/>
      <c r="B484" s="7"/>
      <c r="C484" s="7"/>
      <c r="D484" s="75">
        <v>0.77916666666666667</v>
      </c>
      <c r="E484" s="17">
        <v>80.311999999999998</v>
      </c>
      <c r="F484" s="91">
        <v>-0.01</v>
      </c>
      <c r="G484" s="108">
        <v>10000</v>
      </c>
      <c r="H484" s="211">
        <v>0.1</v>
      </c>
      <c r="I484" s="56">
        <f>E484+F484</f>
        <v>80.301999999999992</v>
      </c>
      <c r="J484" s="57">
        <f>I484+H482</f>
        <v>80.401999999999987</v>
      </c>
      <c r="K484" s="57">
        <f>I484-H484</f>
        <v>80.201999999999998</v>
      </c>
      <c r="L484" s="53">
        <v>1</v>
      </c>
      <c r="M484" s="53" t="s">
        <v>47</v>
      </c>
      <c r="N484" s="8">
        <v>-1010</v>
      </c>
      <c r="O484" s="8">
        <f>IF(L484&lt;&gt;"",IF(M484="○",100,IF(M484="×",-100,"")),"")</f>
        <v>-100</v>
      </c>
      <c r="P484" s="54" t="str">
        <f>IF(M484="○","勝",IF(M484="×","敗",""))</f>
        <v>敗</v>
      </c>
      <c r="U484" s="95"/>
      <c r="V484" s="95"/>
      <c r="W484" s="95"/>
      <c r="X484" s="95"/>
    </row>
    <row r="485" spans="1:24" ht="21" customHeight="1">
      <c r="A485" s="26" t="s">
        <v>0</v>
      </c>
      <c r="B485" s="38" t="s">
        <v>33</v>
      </c>
      <c r="C485" s="38" t="s">
        <v>34</v>
      </c>
      <c r="D485" s="88" t="s">
        <v>26</v>
      </c>
      <c r="E485" s="25" t="s">
        <v>31</v>
      </c>
      <c r="F485" s="88" t="s">
        <v>27</v>
      </c>
      <c r="G485" s="86" t="s">
        <v>28</v>
      </c>
      <c r="H485" s="18" t="s">
        <v>10</v>
      </c>
      <c r="I485" s="41" t="s">
        <v>19</v>
      </c>
      <c r="J485" s="40" t="s">
        <v>21</v>
      </c>
      <c r="K485" s="40" t="s">
        <v>22</v>
      </c>
      <c r="L485" s="82" t="s">
        <v>14</v>
      </c>
      <c r="M485" s="36" t="s">
        <v>15</v>
      </c>
      <c r="N485" s="33" t="s">
        <v>16</v>
      </c>
      <c r="O485" s="33" t="s">
        <v>12</v>
      </c>
      <c r="P485" s="34" t="s">
        <v>13</v>
      </c>
      <c r="Q485" s="176"/>
      <c r="R485" s="138"/>
      <c r="S485" s="138"/>
      <c r="T485" s="139"/>
      <c r="U485" s="95"/>
      <c r="V485" s="95"/>
      <c r="W485" s="95"/>
      <c r="X485" s="95"/>
    </row>
    <row r="486" spans="1:24" ht="21" customHeight="1">
      <c r="A486" s="4"/>
      <c r="B486" s="58"/>
      <c r="C486" s="58"/>
      <c r="D486" s="74">
        <v>0.7319444444444444</v>
      </c>
      <c r="E486" s="16">
        <v>80.784000000000006</v>
      </c>
      <c r="F486" s="90">
        <v>0</v>
      </c>
      <c r="G486" s="42">
        <v>10000</v>
      </c>
      <c r="H486" s="210">
        <v>0.1</v>
      </c>
      <c r="I486" s="24">
        <f>E486+F486</f>
        <v>80.784000000000006</v>
      </c>
      <c r="J486" s="2">
        <f>I486-H486</f>
        <v>80.684000000000012</v>
      </c>
      <c r="K486" s="2">
        <v>80.884</v>
      </c>
      <c r="L486" s="47"/>
      <c r="M486" s="47"/>
      <c r="N486" s="1" t="str">
        <f>IF(M486="○",H486*G486,IF(M486="×",-H486*G486,""))</f>
        <v/>
      </c>
      <c r="O486" s="1" t="str">
        <f>IF(L486&lt;&gt;"",IF(M486="○",100,IF(M486="×",-100,"")),"")</f>
        <v/>
      </c>
      <c r="P486" s="45" t="str">
        <f>IF(M486="○","勝",IF(M486="×","敗",""))</f>
        <v/>
      </c>
      <c r="Q486" s="176"/>
      <c r="R486" s="142"/>
      <c r="S486" s="142"/>
      <c r="T486" s="139"/>
      <c r="U486" s="95">
        <f>IF(AND(V486="",W486="")=TRUE,0,IF(AND(V486="勝",W486="敗")=TRUE,1,IF(AND(W486="勝",V486="敗")=TRUE,1,IF(AND(V486="勝",W486="")=TRUE,2,IF(AND(W486="勝",V486="")=TRUE,2,IF(AND(V486="敗",W486="")=TRUE,3,IF(AND(W486="敗",V486="")=TRUE,3,0)))))))</f>
        <v>2</v>
      </c>
      <c r="V486" s="95" t="str">
        <f>IF(L486="","",P486)</f>
        <v/>
      </c>
      <c r="W486" s="95" t="str">
        <f>IF(L488="","",P488)</f>
        <v>勝</v>
      </c>
      <c r="X486" s="95"/>
    </row>
    <row r="487" spans="1:24" ht="21" customHeight="1">
      <c r="A487" s="5">
        <f>A483+1</f>
        <v>120</v>
      </c>
      <c r="B487" s="59">
        <v>40967</v>
      </c>
      <c r="C487" s="60" t="str">
        <f>IF(B487="","",TEXT(B487,"(aaa)"))</f>
        <v>(火)</v>
      </c>
      <c r="D487" s="89" t="s">
        <v>26</v>
      </c>
      <c r="E487" s="27" t="s">
        <v>32</v>
      </c>
      <c r="F487" s="89"/>
      <c r="G487" s="87" t="s">
        <v>28</v>
      </c>
      <c r="H487" s="37" t="s">
        <v>11</v>
      </c>
      <c r="I487" s="83" t="s">
        <v>20</v>
      </c>
      <c r="J487" s="84" t="s">
        <v>21</v>
      </c>
      <c r="K487" s="84" t="s">
        <v>22</v>
      </c>
      <c r="L487" s="85" t="s">
        <v>14</v>
      </c>
      <c r="M487" s="48"/>
      <c r="N487" s="1"/>
      <c r="O487" s="94">
        <f>IF(AND(O486="",O488="")=TRUE,"",V487/SUM(V487:X487)*100)</f>
        <v>59.166666666666664</v>
      </c>
      <c r="P487" s="45" t="str">
        <f>IF(AND(L486="",L488="")=TRUE,"",V487&amp;"勝"&amp;W487&amp;"敗"&amp;X487&amp;"引")</f>
        <v>71勝49敗0引</v>
      </c>
      <c r="Q487" s="137"/>
      <c r="R487" s="138"/>
      <c r="S487" s="138"/>
      <c r="T487" s="139"/>
      <c r="U487" s="95"/>
      <c r="V487" s="95">
        <f>IF(U486=2,V483+1,IF(U486=0,0,V483))</f>
        <v>71</v>
      </c>
      <c r="W487" s="95">
        <f>IF(U486=3,W483+1,IF(U486=0,0,W483))</f>
        <v>49</v>
      </c>
      <c r="X487" s="95">
        <f>IF(U486=1,X483+1,X483)</f>
        <v>0</v>
      </c>
    </row>
    <row r="488" spans="1:24" ht="21" customHeight="1" thickBot="1">
      <c r="A488" s="6"/>
      <c r="B488" s="7"/>
      <c r="C488" s="7"/>
      <c r="D488" s="75">
        <v>0.82083333333333297</v>
      </c>
      <c r="E488" s="17">
        <v>80.358000000000004</v>
      </c>
      <c r="F488" s="91">
        <v>0</v>
      </c>
      <c r="G488" s="108">
        <v>10000</v>
      </c>
      <c r="H488" s="211">
        <v>0.1</v>
      </c>
      <c r="I488" s="56">
        <f>E488+F488</f>
        <v>80.358000000000004</v>
      </c>
      <c r="J488" s="57">
        <f>I488+H486</f>
        <v>80.457999999999998</v>
      </c>
      <c r="K488" s="57">
        <f>I488-H488</f>
        <v>80.25800000000001</v>
      </c>
      <c r="L488" s="53">
        <v>1</v>
      </c>
      <c r="M488" s="53" t="s">
        <v>45</v>
      </c>
      <c r="N488" s="8">
        <v>1010</v>
      </c>
      <c r="O488" s="8">
        <f>IF(L488&lt;&gt;"",IF(M488="○",100,IF(M488="×",-100,"")),"")</f>
        <v>100</v>
      </c>
      <c r="P488" s="54" t="str">
        <f>IF(M488="○","勝",IF(M488="×","敗",""))</f>
        <v>勝</v>
      </c>
      <c r="U488" s="95"/>
      <c r="V488" s="95"/>
      <c r="W488" s="95"/>
      <c r="X488" s="95"/>
    </row>
    <row r="489" spans="1:24" ht="21" customHeight="1">
      <c r="A489" s="26" t="s">
        <v>0</v>
      </c>
      <c r="B489" s="38" t="s">
        <v>33</v>
      </c>
      <c r="C489" s="38" t="s">
        <v>34</v>
      </c>
      <c r="D489" s="88" t="s">
        <v>26</v>
      </c>
      <c r="E489" s="25" t="s">
        <v>31</v>
      </c>
      <c r="F489" s="88" t="s">
        <v>27</v>
      </c>
      <c r="G489" s="86" t="s">
        <v>28</v>
      </c>
      <c r="H489" s="18" t="s">
        <v>10</v>
      </c>
      <c r="I489" s="41" t="s">
        <v>19</v>
      </c>
      <c r="J489" s="40" t="s">
        <v>21</v>
      </c>
      <c r="K489" s="40" t="s">
        <v>22</v>
      </c>
      <c r="L489" s="82" t="s">
        <v>14</v>
      </c>
      <c r="M489" s="36" t="s">
        <v>15</v>
      </c>
      <c r="N489" s="33" t="s">
        <v>16</v>
      </c>
      <c r="O489" s="33" t="s">
        <v>12</v>
      </c>
      <c r="P489" s="34" t="s">
        <v>13</v>
      </c>
      <c r="Q489" s="176"/>
      <c r="R489" s="138"/>
      <c r="S489" s="138"/>
      <c r="T489" s="139"/>
      <c r="U489" s="95"/>
      <c r="V489" s="95"/>
      <c r="W489" s="95"/>
      <c r="X489" s="95"/>
    </row>
    <row r="490" spans="1:24" ht="21" customHeight="1">
      <c r="A490" s="4"/>
      <c r="B490" s="58"/>
      <c r="C490" s="58"/>
      <c r="D490" s="74">
        <v>0.64583333333333337</v>
      </c>
      <c r="E490" s="16">
        <v>81.373999999999995</v>
      </c>
      <c r="F490" s="90">
        <v>0</v>
      </c>
      <c r="G490" s="42">
        <v>10000</v>
      </c>
      <c r="H490" s="30">
        <v>0.1</v>
      </c>
      <c r="I490" s="24">
        <f>E490+F490</f>
        <v>81.373999999999995</v>
      </c>
      <c r="J490" s="2">
        <f>I490-H490</f>
        <v>81.274000000000001</v>
      </c>
      <c r="K490" s="2">
        <f>I490+H492</f>
        <v>81.47399999999999</v>
      </c>
      <c r="L490" s="47">
        <v>1</v>
      </c>
      <c r="M490" s="47" t="s">
        <v>47</v>
      </c>
      <c r="N490" s="1">
        <f>IF(M490="○",H490*G490,IF(M490="×",-H490*G490,""))</f>
        <v>-1000</v>
      </c>
      <c r="O490" s="1">
        <f>IF(L490&lt;&gt;"",IF(M490="○",100,IF(M490="×",-100,"")),"")</f>
        <v>-100</v>
      </c>
      <c r="P490" s="45" t="str">
        <f>IF(M490="○","勝",IF(M490="×","敗",""))</f>
        <v>敗</v>
      </c>
      <c r="Q490" s="176"/>
      <c r="R490" s="142"/>
      <c r="S490" s="142"/>
      <c r="T490" s="139"/>
      <c r="U490" s="95">
        <f>IF(AND(V490="",W490="")=TRUE,0,IF(AND(V490="勝",W490="敗")=TRUE,1,IF(AND(W490="勝",V490="敗")=TRUE,1,IF(AND(V490="勝",W490="")=TRUE,2,IF(AND(W490="勝",V490="")=TRUE,2,IF(AND(V490="敗",W490="")=TRUE,3,IF(AND(W490="敗",V490="")=TRUE,3,0)))))))</f>
        <v>3</v>
      </c>
      <c r="V490" s="95" t="str">
        <f>IF(L490="","",P490)</f>
        <v>敗</v>
      </c>
      <c r="W490" s="95" t="str">
        <f>IF(L492="","",P492)</f>
        <v/>
      </c>
      <c r="X490" s="95"/>
    </row>
    <row r="491" spans="1:24" ht="21" customHeight="1">
      <c r="A491" s="5">
        <f>A487+1</f>
        <v>121</v>
      </c>
      <c r="B491" s="59">
        <v>40973</v>
      </c>
      <c r="C491" s="60" t="str">
        <f>IF(B491="","",TEXT(B491,"(aaa)"))</f>
        <v>(月)</v>
      </c>
      <c r="D491" s="89" t="s">
        <v>26</v>
      </c>
      <c r="E491" s="27" t="s">
        <v>32</v>
      </c>
      <c r="F491" s="89"/>
      <c r="G491" s="87" t="s">
        <v>28</v>
      </c>
      <c r="H491" s="37" t="s">
        <v>11</v>
      </c>
      <c r="I491" s="83" t="s">
        <v>20</v>
      </c>
      <c r="J491" s="84" t="s">
        <v>21</v>
      </c>
      <c r="K491" s="84" t="s">
        <v>22</v>
      </c>
      <c r="L491" s="85" t="s">
        <v>14</v>
      </c>
      <c r="M491" s="48"/>
      <c r="N491" s="1"/>
      <c r="O491" s="94">
        <f>IF(AND(O490="",O492="")=TRUE,"",V491/SUM(V491:X491)*100)</f>
        <v>58.677685950413228</v>
      </c>
      <c r="P491" s="45" t="str">
        <f>IF(AND(L490="",L492="")=TRUE,"",V491&amp;"勝"&amp;W491&amp;"敗"&amp;X491&amp;"引")</f>
        <v>71勝50敗0引</v>
      </c>
      <c r="Q491" s="137"/>
      <c r="R491" s="138"/>
      <c r="S491" s="138"/>
      <c r="T491" s="139"/>
      <c r="U491" s="95"/>
      <c r="V491" s="95">
        <f>IF(U490=2,V487+1,IF(U490=0,0,V487))</f>
        <v>71</v>
      </c>
      <c r="W491" s="95">
        <f>IF(U490=3,W487+1,IF(U490=0,0,W487))</f>
        <v>50</v>
      </c>
      <c r="X491" s="95">
        <f>IF(U490=1,X487+1,X487)</f>
        <v>0</v>
      </c>
    </row>
    <row r="492" spans="1:24" ht="21" customHeight="1" thickBot="1">
      <c r="A492" s="6"/>
      <c r="B492" s="7"/>
      <c r="C492" s="7"/>
      <c r="D492" s="75">
        <v>0.66041666666666665</v>
      </c>
      <c r="E492" s="17">
        <v>81.153999999999996</v>
      </c>
      <c r="F492" s="91">
        <v>0</v>
      </c>
      <c r="G492" s="108">
        <v>10000</v>
      </c>
      <c r="H492" s="92">
        <v>0.1</v>
      </c>
      <c r="I492" s="56">
        <f>E492+F492</f>
        <v>81.153999999999996</v>
      </c>
      <c r="J492" s="57">
        <f>I492+H490</f>
        <v>81.253999999999991</v>
      </c>
      <c r="K492" s="57">
        <f>I492-H492</f>
        <v>81.054000000000002</v>
      </c>
      <c r="L492" s="53"/>
      <c r="M492" s="53"/>
      <c r="N492" s="8"/>
      <c r="O492" s="8" t="str">
        <f>IF(L492&lt;&gt;"",IF(M492="○",100,IF(M492="×",-100,"")),"")</f>
        <v/>
      </c>
      <c r="P492" s="54" t="str">
        <f>IF(M492="○","勝",IF(M492="×","敗",""))</f>
        <v/>
      </c>
      <c r="U492" s="95"/>
      <c r="V492" s="95"/>
      <c r="W492" s="95"/>
      <c r="X492" s="95"/>
    </row>
    <row r="493" spans="1:24" ht="21" customHeight="1">
      <c r="A493" s="26" t="s">
        <v>0</v>
      </c>
      <c r="B493" s="38" t="s">
        <v>33</v>
      </c>
      <c r="C493" s="38" t="s">
        <v>34</v>
      </c>
      <c r="D493" s="88" t="s">
        <v>26</v>
      </c>
      <c r="E493" s="25" t="s">
        <v>31</v>
      </c>
      <c r="F493" s="88" t="s">
        <v>27</v>
      </c>
      <c r="G493" s="86" t="s">
        <v>28</v>
      </c>
      <c r="H493" s="18" t="s">
        <v>10</v>
      </c>
      <c r="I493" s="41" t="s">
        <v>19</v>
      </c>
      <c r="J493" s="40" t="s">
        <v>21</v>
      </c>
      <c r="K493" s="40" t="s">
        <v>22</v>
      </c>
      <c r="L493" s="82" t="s">
        <v>14</v>
      </c>
      <c r="M493" s="36" t="s">
        <v>15</v>
      </c>
      <c r="N493" s="33" t="s">
        <v>16</v>
      </c>
      <c r="O493" s="33" t="s">
        <v>12</v>
      </c>
      <c r="P493" s="34" t="s">
        <v>13</v>
      </c>
      <c r="Q493" s="176"/>
      <c r="R493" s="138"/>
      <c r="S493" s="138"/>
      <c r="T493" s="139"/>
      <c r="U493" s="95"/>
      <c r="V493" s="95"/>
      <c r="W493" s="95"/>
      <c r="X493" s="95"/>
    </row>
    <row r="494" spans="1:24" ht="21" customHeight="1">
      <c r="A494" s="4"/>
      <c r="B494" s="58"/>
      <c r="C494" s="58"/>
      <c r="D494" s="74"/>
      <c r="E494" s="16"/>
      <c r="F494" s="90">
        <v>0</v>
      </c>
      <c r="G494" s="42">
        <v>10000</v>
      </c>
      <c r="H494" s="30">
        <v>0.1</v>
      </c>
      <c r="I494" s="24">
        <f>E494+F494</f>
        <v>0</v>
      </c>
      <c r="J494" s="2">
        <f>I494-H494</f>
        <v>-0.1</v>
      </c>
      <c r="K494" s="2">
        <f>I494+H496</f>
        <v>0.1</v>
      </c>
      <c r="L494" s="47"/>
      <c r="M494" s="47"/>
      <c r="N494" s="1" t="str">
        <f>IF(M494="○",H494*G494,IF(M494="×",-H494*G494,""))</f>
        <v/>
      </c>
      <c r="O494" s="1" t="str">
        <f>IF(L494&lt;&gt;"",IF(M494="○",100,IF(M494="×",-100,"")),"")</f>
        <v/>
      </c>
      <c r="P494" s="45" t="str">
        <f>IF(M494="○","勝",IF(M494="×","敗",""))</f>
        <v/>
      </c>
      <c r="Q494" s="176"/>
      <c r="R494" s="142"/>
      <c r="S494" s="142"/>
      <c r="T494" s="139"/>
      <c r="U494" s="95">
        <f>IF(AND(V494="",W494="")=TRUE,0,IF(AND(V494="勝",W494="敗")=TRUE,1,IF(AND(W494="勝",V494="敗")=TRUE,1,IF(AND(V494="勝",W494="")=TRUE,2,IF(AND(W494="勝",V494="")=TRUE,2,IF(AND(V494="敗",W494="")=TRUE,3,IF(AND(W494="敗",V494="")=TRUE,3,0)))))))</f>
        <v>0</v>
      </c>
      <c r="V494" s="95" t="str">
        <f>IF(L494="","",P494)</f>
        <v/>
      </c>
      <c r="W494" s="95" t="str">
        <f>IF(L496="","",P496)</f>
        <v/>
      </c>
      <c r="X494" s="95"/>
    </row>
    <row r="495" spans="1:24" ht="21" customHeight="1">
      <c r="A495" s="5">
        <f>A491+1</f>
        <v>122</v>
      </c>
      <c r="B495" s="59"/>
      <c r="C495" s="60" t="str">
        <f>IF(B495="","",TEXT(B495,"(aaa)"))</f>
        <v/>
      </c>
      <c r="D495" s="89" t="s">
        <v>26</v>
      </c>
      <c r="E495" s="27" t="s">
        <v>32</v>
      </c>
      <c r="F495" s="89"/>
      <c r="G495" s="87" t="s">
        <v>28</v>
      </c>
      <c r="H495" s="37" t="s">
        <v>11</v>
      </c>
      <c r="I495" s="83" t="s">
        <v>20</v>
      </c>
      <c r="J495" s="84" t="s">
        <v>21</v>
      </c>
      <c r="K495" s="84" t="s">
        <v>22</v>
      </c>
      <c r="L495" s="85" t="s">
        <v>14</v>
      </c>
      <c r="M495" s="48"/>
      <c r="N495" s="1"/>
      <c r="O495" s="94" t="str">
        <f>IF(AND(O494="",O496="")=TRUE,"",V495/SUM(V495:X495)*100)</f>
        <v/>
      </c>
      <c r="P495" s="45" t="str">
        <f>IF(AND(L494="",L496="")=TRUE,"",V495&amp;"勝"&amp;W495&amp;"敗"&amp;X495&amp;"引")</f>
        <v/>
      </c>
      <c r="Q495" s="137"/>
      <c r="R495" s="138"/>
      <c r="S495" s="138"/>
      <c r="T495" s="139"/>
      <c r="U495" s="95"/>
      <c r="V495" s="95">
        <f>IF(U494=2,V491+1,IF(U494=0,0,V491))</f>
        <v>0</v>
      </c>
      <c r="W495" s="95">
        <f>IF(U494=3,W491+1,IF(U494=0,0,W491))</f>
        <v>0</v>
      </c>
      <c r="X495" s="95">
        <f>IF(U494=1,X491+1,X491)</f>
        <v>0</v>
      </c>
    </row>
    <row r="496" spans="1:24" ht="21" customHeight="1" thickBot="1">
      <c r="A496" s="6"/>
      <c r="B496" s="7"/>
      <c r="C496" s="7"/>
      <c r="D496" s="75"/>
      <c r="E496" s="17"/>
      <c r="F496" s="91">
        <v>0</v>
      </c>
      <c r="G496" s="108">
        <v>10000</v>
      </c>
      <c r="H496" s="92">
        <v>0.1</v>
      </c>
      <c r="I496" s="56">
        <f>E496+F496</f>
        <v>0</v>
      </c>
      <c r="J496" s="57">
        <f>I496+H494</f>
        <v>0.1</v>
      </c>
      <c r="K496" s="57">
        <f>I496-H496</f>
        <v>-0.1</v>
      </c>
      <c r="L496" s="53"/>
      <c r="M496" s="53"/>
      <c r="N496" s="8"/>
      <c r="O496" s="8" t="str">
        <f>IF(L496&lt;&gt;"",IF(M496="○",100,IF(M496="×",-100,"")),"")</f>
        <v/>
      </c>
      <c r="P496" s="54" t="str">
        <f>IF(M496="○","勝",IF(M496="×","敗",""))</f>
        <v/>
      </c>
      <c r="U496" s="95"/>
      <c r="V496" s="95"/>
      <c r="W496" s="95"/>
      <c r="X496" s="95"/>
    </row>
    <row r="497" spans="1:24" ht="21" customHeight="1">
      <c r="A497" s="26" t="s">
        <v>0</v>
      </c>
      <c r="B497" s="38" t="s">
        <v>33</v>
      </c>
      <c r="C497" s="38" t="s">
        <v>34</v>
      </c>
      <c r="D497" s="88" t="s">
        <v>26</v>
      </c>
      <c r="E497" s="25" t="s">
        <v>31</v>
      </c>
      <c r="F497" s="88" t="s">
        <v>27</v>
      </c>
      <c r="G497" s="86" t="s">
        <v>28</v>
      </c>
      <c r="H497" s="18" t="s">
        <v>10</v>
      </c>
      <c r="I497" s="41" t="s">
        <v>19</v>
      </c>
      <c r="J497" s="40" t="s">
        <v>21</v>
      </c>
      <c r="K497" s="40" t="s">
        <v>22</v>
      </c>
      <c r="L497" s="82" t="s">
        <v>14</v>
      </c>
      <c r="M497" s="36" t="s">
        <v>15</v>
      </c>
      <c r="N497" s="33" t="s">
        <v>16</v>
      </c>
      <c r="O497" s="33" t="s">
        <v>12</v>
      </c>
      <c r="P497" s="34" t="s">
        <v>13</v>
      </c>
      <c r="Q497" s="176"/>
      <c r="R497" s="138"/>
      <c r="S497" s="138"/>
      <c r="T497" s="139"/>
      <c r="U497" s="95"/>
      <c r="V497" s="95"/>
      <c r="W497" s="95"/>
      <c r="X497" s="95"/>
    </row>
    <row r="498" spans="1:24" ht="21" customHeight="1">
      <c r="A498" s="4"/>
      <c r="B498" s="58"/>
      <c r="C498" s="58"/>
      <c r="D498" s="74"/>
      <c r="E498" s="16"/>
      <c r="F498" s="90"/>
      <c r="G498" s="42">
        <v>10000</v>
      </c>
      <c r="H498" s="30">
        <v>0.08</v>
      </c>
      <c r="I498" s="24">
        <f>E498+F498</f>
        <v>0</v>
      </c>
      <c r="J498" s="2">
        <f>I498-H498</f>
        <v>-0.08</v>
      </c>
      <c r="K498" s="2">
        <f>I498+H500</f>
        <v>0.1</v>
      </c>
      <c r="L498" s="47"/>
      <c r="M498" s="47"/>
      <c r="N498" s="1" t="str">
        <f>IF(M498="○",H498*G498,IF(M498="×",-H498*G498,""))</f>
        <v/>
      </c>
      <c r="O498" s="1" t="str">
        <f>IF(L498&lt;&gt;"",IF(M498="○",100,IF(M498="×",-100,"")),"")</f>
        <v/>
      </c>
      <c r="P498" s="45" t="str">
        <f>IF(M498="○","勝",IF(M498="×","敗",""))</f>
        <v/>
      </c>
      <c r="Q498" s="131" t="s">
        <v>80</v>
      </c>
      <c r="R498" s="132"/>
      <c r="S498" s="132"/>
      <c r="T498" s="133"/>
      <c r="U498" s="95">
        <f>IF(AND(V498="",W498="")=TRUE,0,IF(AND(V498="勝",W498="敗")=TRUE,1,IF(AND(W498="勝",V498="敗")=TRUE,1,IF(AND(V498="勝",W498="")=TRUE,2,IF(AND(W498="勝",V498="")=TRUE,2,IF(AND(V498="敗",W498="")=TRUE,3,IF(AND(W498="敗",V498="")=TRUE,3,0)))))))</f>
        <v>0</v>
      </c>
      <c r="V498" s="95" t="str">
        <f>IF(L498="","",P498)</f>
        <v/>
      </c>
      <c r="W498" s="95" t="str">
        <f>IF(L500="","",P500)</f>
        <v/>
      </c>
      <c r="X498" s="95"/>
    </row>
    <row r="499" spans="1:24" ht="21" customHeight="1">
      <c r="A499" s="5">
        <f>A495+1</f>
        <v>123</v>
      </c>
      <c r="B499" s="59"/>
      <c r="C499" s="60" t="str">
        <f>IF(B499="","",TEXT(B499,"(aaa)"))</f>
        <v/>
      </c>
      <c r="D499" s="89" t="s">
        <v>26</v>
      </c>
      <c r="E499" s="27" t="s">
        <v>32</v>
      </c>
      <c r="F499" s="89"/>
      <c r="G499" s="87" t="s">
        <v>28</v>
      </c>
      <c r="H499" s="37" t="s">
        <v>11</v>
      </c>
      <c r="I499" s="83" t="s">
        <v>20</v>
      </c>
      <c r="J499" s="84" t="s">
        <v>21</v>
      </c>
      <c r="K499" s="84" t="s">
        <v>22</v>
      </c>
      <c r="L499" s="85" t="s">
        <v>14</v>
      </c>
      <c r="M499" s="48"/>
      <c r="N499" s="1"/>
      <c r="O499" s="94" t="str">
        <f>IF(AND(O498="",O500="")=TRUE,"",V499/SUM(V499:X499)*100)</f>
        <v/>
      </c>
      <c r="P499" s="45" t="str">
        <f>IF(AND(L498="",L500="")=TRUE,"",V499&amp;"勝"&amp;W499&amp;"敗"&amp;X499&amp;"引")</f>
        <v/>
      </c>
      <c r="Q499" s="131" t="s">
        <v>79</v>
      </c>
      <c r="R499" s="134"/>
      <c r="S499" s="134"/>
      <c r="T499" s="133"/>
      <c r="U499" s="95"/>
      <c r="V499" s="95">
        <f>IF(U498=2,V495+1,IF(U498=0,0,V495))</f>
        <v>0</v>
      </c>
      <c r="W499" s="95">
        <f>IF(U498=3,W495+1,IF(U498=0,0,W495))</f>
        <v>0</v>
      </c>
      <c r="X499" s="95">
        <f>IF(U498=1,X495+1,X495)</f>
        <v>0</v>
      </c>
    </row>
    <row r="500" spans="1:24" ht="21" customHeight="1" thickBot="1">
      <c r="A500" s="6"/>
      <c r="B500" s="7"/>
      <c r="C500" s="7"/>
      <c r="D500" s="75"/>
      <c r="E500" s="17"/>
      <c r="F500" s="91"/>
      <c r="G500" s="108">
        <v>10000</v>
      </c>
      <c r="H500" s="92">
        <v>0.1</v>
      </c>
      <c r="I500" s="56">
        <f>E500+F500</f>
        <v>0</v>
      </c>
      <c r="J500" s="57">
        <f>I500+H498</f>
        <v>0.08</v>
      </c>
      <c r="K500" s="57">
        <f>I500-H500</f>
        <v>-0.1</v>
      </c>
      <c r="L500" s="53"/>
      <c r="M500" s="53"/>
      <c r="N500" s="8"/>
      <c r="O500" s="8" t="str">
        <f>IF(L500&lt;&gt;"",IF(M500="○",100,IF(M500="×",-100,"")),"")</f>
        <v/>
      </c>
      <c r="P500" s="54" t="str">
        <f>IF(M500="○","勝",IF(M500="×","敗",""))</f>
        <v/>
      </c>
      <c r="U500" s="95"/>
      <c r="V500" s="95"/>
      <c r="W500" s="95"/>
      <c r="X500" s="95"/>
    </row>
    <row r="501" spans="1:24" ht="21" customHeight="1">
      <c r="A501" s="26" t="s">
        <v>0</v>
      </c>
      <c r="B501" s="38" t="s">
        <v>33</v>
      </c>
      <c r="C501" s="38" t="s">
        <v>34</v>
      </c>
      <c r="D501" s="88" t="s">
        <v>26</v>
      </c>
      <c r="E501" s="25" t="s">
        <v>31</v>
      </c>
      <c r="F501" s="88" t="s">
        <v>27</v>
      </c>
      <c r="G501" s="86" t="s">
        <v>28</v>
      </c>
      <c r="H501" s="18" t="s">
        <v>10</v>
      </c>
      <c r="I501" s="41" t="s">
        <v>19</v>
      </c>
      <c r="J501" s="40" t="s">
        <v>21</v>
      </c>
      <c r="K501" s="40" t="s">
        <v>22</v>
      </c>
      <c r="L501" s="82" t="s">
        <v>14</v>
      </c>
      <c r="M501" s="36" t="s">
        <v>15</v>
      </c>
      <c r="N501" s="33" t="s">
        <v>16</v>
      </c>
      <c r="O501" s="33" t="s">
        <v>12</v>
      </c>
      <c r="P501" s="34" t="s">
        <v>13</v>
      </c>
      <c r="Q501" s="176"/>
      <c r="R501" s="138"/>
      <c r="S501" s="138"/>
      <c r="T501" s="139"/>
      <c r="U501" s="95"/>
      <c r="V501" s="95"/>
      <c r="W501" s="95"/>
      <c r="X501" s="95"/>
    </row>
    <row r="502" spans="1:24" ht="21" customHeight="1">
      <c r="A502" s="4"/>
      <c r="B502" s="58"/>
      <c r="C502" s="58"/>
      <c r="D502" s="74"/>
      <c r="E502" s="16"/>
      <c r="F502" s="90"/>
      <c r="G502" s="42">
        <v>10000</v>
      </c>
      <c r="H502" s="30">
        <v>0.08</v>
      </c>
      <c r="I502" s="24">
        <f>E502+F502</f>
        <v>0</v>
      </c>
      <c r="J502" s="2">
        <f>I502-H502</f>
        <v>-0.08</v>
      </c>
      <c r="K502" s="2">
        <f>I502+H504</f>
        <v>0.1</v>
      </c>
      <c r="L502" s="47"/>
      <c r="M502" s="47"/>
      <c r="N502" s="1" t="str">
        <f>IF(M502="○",H502*G502,IF(M502="×",-H502*G502,""))</f>
        <v/>
      </c>
      <c r="O502" s="1" t="str">
        <f>IF(L502&lt;&gt;"",IF(M502="○",100,IF(M502="×",-100,"")),"")</f>
        <v/>
      </c>
      <c r="P502" s="45" t="str">
        <f>IF(M502="○","勝",IF(M502="×","敗",""))</f>
        <v/>
      </c>
      <c r="Q502" s="176"/>
      <c r="R502" s="142"/>
      <c r="S502" s="142"/>
      <c r="T502" s="139"/>
      <c r="U502" s="95">
        <f>IF(AND(V502="",W502="")=TRUE,0,IF(AND(V502="勝",W502="敗")=TRUE,1,IF(AND(W502="勝",V502="敗")=TRUE,1,IF(AND(V502="勝",W502="")=TRUE,2,IF(AND(W502="勝",V502="")=TRUE,2,IF(AND(V502="敗",W502="")=TRUE,3,IF(AND(W502="敗",V502="")=TRUE,3,0)))))))</f>
        <v>0</v>
      </c>
      <c r="V502" s="95" t="str">
        <f>IF(L502="","",P502)</f>
        <v/>
      </c>
      <c r="W502" s="95" t="str">
        <f>IF(L504="","",P504)</f>
        <v/>
      </c>
      <c r="X502" s="95"/>
    </row>
    <row r="503" spans="1:24" ht="21" customHeight="1">
      <c r="A503" s="5">
        <f>A499+1</f>
        <v>124</v>
      </c>
      <c r="B503" s="59"/>
      <c r="C503" s="60" t="str">
        <f>IF(B503="","",TEXT(B503,"(aaa)"))</f>
        <v/>
      </c>
      <c r="D503" s="89" t="s">
        <v>26</v>
      </c>
      <c r="E503" s="27" t="s">
        <v>32</v>
      </c>
      <c r="F503" s="89"/>
      <c r="G503" s="87" t="s">
        <v>28</v>
      </c>
      <c r="H503" s="37" t="s">
        <v>11</v>
      </c>
      <c r="I503" s="83" t="s">
        <v>20</v>
      </c>
      <c r="J503" s="84" t="s">
        <v>21</v>
      </c>
      <c r="K503" s="84" t="s">
        <v>22</v>
      </c>
      <c r="L503" s="85" t="s">
        <v>14</v>
      </c>
      <c r="M503" s="48"/>
      <c r="N503" s="1"/>
      <c r="O503" s="94" t="str">
        <f>IF(AND(O502="",O504="")=TRUE,"",V503/SUM(V503:X503)*100)</f>
        <v/>
      </c>
      <c r="P503" s="45" t="str">
        <f>IF(AND(L502="",L504="")=TRUE,"",V503&amp;"勝"&amp;W503&amp;"敗"&amp;X503&amp;"引")</f>
        <v/>
      </c>
      <c r="Q503" s="137"/>
      <c r="R503" s="138"/>
      <c r="S503" s="138"/>
      <c r="T503" s="139"/>
      <c r="U503" s="95"/>
      <c r="V503" s="95">
        <f>IF(U502=2,V499+1,IF(U502=0,0,V499))</f>
        <v>0</v>
      </c>
      <c r="W503" s="95">
        <f>IF(U502=3,W499+1,IF(U502=0,0,W499))</f>
        <v>0</v>
      </c>
      <c r="X503" s="95">
        <f>IF(U502=1,X499+1,X499)</f>
        <v>0</v>
      </c>
    </row>
    <row r="504" spans="1:24" ht="21" customHeight="1" thickBot="1">
      <c r="A504" s="6"/>
      <c r="B504" s="7"/>
      <c r="C504" s="7"/>
      <c r="D504" s="75"/>
      <c r="E504" s="17"/>
      <c r="F504" s="91"/>
      <c r="G504" s="108">
        <v>10000</v>
      </c>
      <c r="H504" s="92">
        <v>0.1</v>
      </c>
      <c r="I504" s="56">
        <f>E504+F504</f>
        <v>0</v>
      </c>
      <c r="J504" s="57">
        <f>I504+H502</f>
        <v>0.08</v>
      </c>
      <c r="K504" s="57">
        <f>I504-H504</f>
        <v>-0.1</v>
      </c>
      <c r="L504" s="53"/>
      <c r="M504" s="53"/>
      <c r="N504" s="8"/>
      <c r="O504" s="8" t="str">
        <f>IF(L504&lt;&gt;"",IF(M504="○",100,IF(M504="×",-100,"")),"")</f>
        <v/>
      </c>
      <c r="P504" s="54" t="str">
        <f>IF(M504="○","勝",IF(M504="×","敗",""))</f>
        <v/>
      </c>
      <c r="U504" s="95"/>
      <c r="V504" s="95"/>
      <c r="W504" s="95"/>
      <c r="X504" s="95"/>
    </row>
    <row r="505" spans="1:24" ht="21" customHeight="1">
      <c r="A505" s="26" t="s">
        <v>0</v>
      </c>
      <c r="B505" s="38" t="s">
        <v>33</v>
      </c>
      <c r="C505" s="38" t="s">
        <v>34</v>
      </c>
      <c r="D505" s="88" t="s">
        <v>26</v>
      </c>
      <c r="E505" s="25" t="s">
        <v>31</v>
      </c>
      <c r="F505" s="88" t="s">
        <v>27</v>
      </c>
      <c r="G505" s="86" t="s">
        <v>28</v>
      </c>
      <c r="H505" s="18" t="s">
        <v>10</v>
      </c>
      <c r="I505" s="41" t="s">
        <v>19</v>
      </c>
      <c r="J505" s="40" t="s">
        <v>21</v>
      </c>
      <c r="K505" s="40" t="s">
        <v>22</v>
      </c>
      <c r="L505" s="82" t="s">
        <v>14</v>
      </c>
      <c r="M505" s="36" t="s">
        <v>15</v>
      </c>
      <c r="N505" s="33" t="s">
        <v>16</v>
      </c>
      <c r="O505" s="33" t="s">
        <v>12</v>
      </c>
      <c r="P505" s="34" t="s">
        <v>13</v>
      </c>
      <c r="Q505" s="176"/>
      <c r="R505" s="138"/>
      <c r="S505" s="138"/>
      <c r="T505" s="139"/>
      <c r="U505" s="95"/>
      <c r="V505" s="95"/>
      <c r="W505" s="95"/>
      <c r="X505" s="95"/>
    </row>
    <row r="506" spans="1:24" ht="21" customHeight="1">
      <c r="A506" s="4"/>
      <c r="B506" s="58"/>
      <c r="C506" s="58"/>
      <c r="D506" s="74"/>
      <c r="E506" s="16"/>
      <c r="F506" s="90"/>
      <c r="G506" s="42">
        <v>10000</v>
      </c>
      <c r="H506" s="30">
        <v>0.08</v>
      </c>
      <c r="I506" s="24">
        <f>E506+F506</f>
        <v>0</v>
      </c>
      <c r="J506" s="2">
        <f>I506-H506</f>
        <v>-0.08</v>
      </c>
      <c r="K506" s="2">
        <f>I506+H508</f>
        <v>0.1</v>
      </c>
      <c r="L506" s="47"/>
      <c r="M506" s="47"/>
      <c r="N506" s="1" t="str">
        <f>IF(M506="○",H506*G506,IF(M506="×",-H506*G506,""))</f>
        <v/>
      </c>
      <c r="O506" s="1" t="str">
        <f>IF(L506&lt;&gt;"",IF(M506="○",100,IF(M506="×",-100,"")),"")</f>
        <v/>
      </c>
      <c r="P506" s="45" t="str">
        <f>IF(M506="○","勝",IF(M506="×","敗",""))</f>
        <v/>
      </c>
      <c r="Q506" s="176"/>
      <c r="R506" s="142"/>
      <c r="S506" s="142"/>
      <c r="T506" s="139"/>
      <c r="U506" s="95">
        <f>IF(AND(V506="",W506="")=TRUE,0,IF(AND(V506="勝",W506="敗")=TRUE,1,IF(AND(W506="勝",V506="敗")=TRUE,1,IF(AND(V506="勝",W506="")=TRUE,2,IF(AND(W506="勝",V506="")=TRUE,2,IF(AND(V506="敗",W506="")=TRUE,3,IF(AND(W506="敗",V506="")=TRUE,3,0)))))))</f>
        <v>0</v>
      </c>
      <c r="V506" s="95" t="str">
        <f>IF(L506="","",P506)</f>
        <v/>
      </c>
      <c r="W506" s="95" t="str">
        <f>IF(L508="","",P508)</f>
        <v/>
      </c>
      <c r="X506" s="95"/>
    </row>
    <row r="507" spans="1:24" ht="21" customHeight="1">
      <c r="A507" s="5">
        <f>A503+1</f>
        <v>125</v>
      </c>
      <c r="B507" s="59"/>
      <c r="C507" s="60" t="str">
        <f>IF(B507="","",TEXT(B507,"(aaa)"))</f>
        <v/>
      </c>
      <c r="D507" s="89" t="s">
        <v>26</v>
      </c>
      <c r="E507" s="27" t="s">
        <v>32</v>
      </c>
      <c r="F507" s="89"/>
      <c r="G507" s="87" t="s">
        <v>28</v>
      </c>
      <c r="H507" s="37" t="s">
        <v>11</v>
      </c>
      <c r="I507" s="83" t="s">
        <v>20</v>
      </c>
      <c r="J507" s="84" t="s">
        <v>21</v>
      </c>
      <c r="K507" s="84" t="s">
        <v>22</v>
      </c>
      <c r="L507" s="85" t="s">
        <v>14</v>
      </c>
      <c r="M507" s="48"/>
      <c r="N507" s="1"/>
      <c r="O507" s="94" t="str">
        <f>IF(AND(O506="",O508="")=TRUE,"",V507/SUM(V507:X507)*100)</f>
        <v/>
      </c>
      <c r="P507" s="45" t="str">
        <f>IF(AND(L506="",L508="")=TRUE,"",V507&amp;"勝"&amp;W507&amp;"敗"&amp;X507&amp;"引")</f>
        <v/>
      </c>
      <c r="Q507" s="137"/>
      <c r="R507" s="138"/>
      <c r="S507" s="138"/>
      <c r="T507" s="139"/>
      <c r="U507" s="95"/>
      <c r="V507" s="95">
        <f>IF(U506=2,V503+1,IF(U506=0,0,V503))</f>
        <v>0</v>
      </c>
      <c r="W507" s="95">
        <f>IF(U506=3,W503+1,IF(U506=0,0,W503))</f>
        <v>0</v>
      </c>
      <c r="X507" s="95">
        <f>IF(U506=1,X503+1,X503)</f>
        <v>0</v>
      </c>
    </row>
    <row r="508" spans="1:24" ht="21" customHeight="1" thickBot="1">
      <c r="A508" s="6"/>
      <c r="B508" s="7"/>
      <c r="C508" s="7"/>
      <c r="D508" s="75"/>
      <c r="E508" s="17"/>
      <c r="F508" s="91"/>
      <c r="G508" s="108">
        <v>10000</v>
      </c>
      <c r="H508" s="92">
        <v>0.1</v>
      </c>
      <c r="I508" s="56">
        <f>E508+F508</f>
        <v>0</v>
      </c>
      <c r="J508" s="57">
        <f>I508+H506</f>
        <v>0.08</v>
      </c>
      <c r="K508" s="57">
        <f>I508-H508</f>
        <v>-0.1</v>
      </c>
      <c r="L508" s="53"/>
      <c r="M508" s="53"/>
      <c r="N508" s="8"/>
      <c r="O508" s="8" t="str">
        <f>IF(L508&lt;&gt;"",IF(M508="○",100,IF(M508="×",-100,"")),"")</f>
        <v/>
      </c>
      <c r="P508" s="54" t="str">
        <f>IF(M508="○","勝",IF(M508="×","敗",""))</f>
        <v/>
      </c>
      <c r="U508" s="95"/>
      <c r="V508" s="95"/>
      <c r="W508" s="95"/>
      <c r="X508" s="95"/>
    </row>
  </sheetData>
  <mergeCells count="8">
    <mergeCell ref="Q227:T227"/>
    <mergeCell ref="AF10:AF11"/>
    <mergeCell ref="U4:X8"/>
    <mergeCell ref="O1:P1"/>
    <mergeCell ref="B8:E8"/>
    <mergeCell ref="L4:O4"/>
    <mergeCell ref="L5:O5"/>
    <mergeCell ref="L8:P8"/>
  </mergeCells>
  <phoneticPr fontId="2"/>
  <dataValidations count="1">
    <dataValidation type="list" allowBlank="1" showInputMessage="1" showErrorMessage="1" sqref="M10 M488 M486 M508 M504 M500 M496 M492 M480 M484 M364 M476 M472 M468 M464 M460 M456 M452 M448 M444 M440 M436 M432 M428 M424 M420 M416 M412 M408 M404 M400 M396 M392 M388 M384 M380 M376 M372 M368 M340 M360 M356 M352 M348 M344 M328 M336 M332 M324 M320 M316 M312 M308 M304 M300 M296 M506 M502 M498 M494 M490 M478 M482 M362 M474 M470 M466 M462 M458 M454 M450 M446 M442 M438 M434 M430 M426 M422 M418 M414 M410 M406 M402 M398 M394 M390 M386 M382 M378 M374 M370 M366 M338 M358 M354 M350 M346 M342 M326 M334 M330 M322 M318 M314 M310 M306 M302 M298 M294 M292 M290 M288 M286 M284 M282 M280 M278 M264 M262 M260 M258 M252 M250 M244 M242 M236 M234 M232 M228 M224 M220 M216 M212 M208 M204 M200 M196 M192 M188 M38 M34 M30 M26 M168 M164 M160 M156 M152 M148 M144 M140 M136 M132 M128 M124 M120 M116 M112 M108 M104 M100 M96 M92 M230 M226 M222 M218 M214 M210 M206 M202 M198 M194 M190 M186 M22 M18 M14 M12 M166 M162 M158 M154 M150 M146 M142 M138 M134 M130 M126 M122 M118 M114 M110 M106 M102 M98 M94 M90 M88 M84 M80 M76 M72 M68 M64 M60 M56 M52 M48 M44 M40 M36 M32 M28 M24 M20 M16 M86 M82 M78 M74 M70 M66 M62 M58 M54 M50 M46 M42 M172 M176 M180 M184 M170 M174 M178 M182 M240 M238 M248 M246 M256 M254 M268 M266 M272 M270 M276 M274">
      <formula1>$AF$12:$AF$14</formula1>
    </dataValidation>
  </dataValidations>
  <pageMargins left="0.25" right="0.25" top="0.75" bottom="0.75" header="0.3" footer="0.3"/>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00B0F0"/>
  </sheetPr>
  <dimension ref="A2:K10"/>
  <sheetViews>
    <sheetView topLeftCell="A4" workbookViewId="0">
      <selection activeCell="S14" sqref="S14"/>
    </sheetView>
  </sheetViews>
  <sheetFormatPr defaultRowHeight="13.5"/>
  <cols>
    <col min="1" max="1" width="18.875" bestFit="1" customWidth="1"/>
    <col min="2" max="3" width="7.25" customWidth="1"/>
    <col min="4" max="5" width="5.25" customWidth="1"/>
    <col min="6" max="6" width="7.25" customWidth="1"/>
    <col min="7" max="7" width="5.25" customWidth="1"/>
    <col min="9" max="9" width="5.25" bestFit="1" customWidth="1"/>
    <col min="10" max="10" width="6.875" bestFit="1" customWidth="1"/>
  </cols>
  <sheetData>
    <row r="2" spans="1:11">
      <c r="A2" t="s">
        <v>99</v>
      </c>
    </row>
    <row r="3" spans="1:11">
      <c r="A3" s="155" t="s">
        <v>93</v>
      </c>
      <c r="B3" s="155" t="s">
        <v>92</v>
      </c>
      <c r="C3" s="157"/>
      <c r="D3" s="158"/>
    </row>
    <row r="4" spans="1:11">
      <c r="A4" s="155" t="s">
        <v>91</v>
      </c>
      <c r="B4" s="161" t="s">
        <v>89</v>
      </c>
      <c r="C4" s="160" t="s">
        <v>94</v>
      </c>
      <c r="D4" s="149" t="s">
        <v>95</v>
      </c>
      <c r="I4" s="163"/>
      <c r="J4" s="163" t="s">
        <v>106</v>
      </c>
    </row>
    <row r="5" spans="1:11">
      <c r="A5" s="2" t="s">
        <v>90</v>
      </c>
      <c r="B5" s="170">
        <v>34</v>
      </c>
      <c r="C5" s="173">
        <v>15</v>
      </c>
      <c r="D5" s="150">
        <v>49</v>
      </c>
      <c r="I5" s="163" t="s">
        <v>101</v>
      </c>
      <c r="J5" s="162" t="str">
        <f>IF(ISERROR(INDEX($A$5:$D$10,MATCH("(" &amp; I5 &amp; ")",$A$5:$A$10,0),2)/INDEX($A$5:$D$10,MATCH("(" &amp; I5 &amp; ")",$A$5:$A$10,0),4))=TRUE,"",INDEX($A$5:$D$10,MATCH("(" &amp; I5 &amp; ")",$A$5:$A$10,0),2)/INDEX($A$5:$D$10,MATCH("(" &amp; I5 &amp; ")",$A$5:$A$10,0),4))</f>
        <v/>
      </c>
    </row>
    <row r="6" spans="1:11">
      <c r="A6" s="1" t="s">
        <v>96</v>
      </c>
      <c r="B6" s="171">
        <v>3</v>
      </c>
      <c r="C6" s="174"/>
      <c r="D6" s="152">
        <v>3</v>
      </c>
      <c r="H6" s="206" t="s">
        <v>152</v>
      </c>
      <c r="I6" s="194" t="s">
        <v>102</v>
      </c>
      <c r="J6" s="162">
        <f>IF(ISERROR(INDEX($A$5:$D$10,MATCH("(" &amp; I6 &amp; ")",$A$5:$A$10,0),2)/INDEX($A$5:$D$10,MATCH("(" &amp; I6 &amp; ")",$A$5:$A$10,0),4))=TRUE,"",INDEX($A$5:$D$10,MATCH("(" &amp; I6 &amp; ")",$A$5:$A$10,0),2)/INDEX($A$5:$D$10,MATCH("(" &amp; I6 &amp; ")",$A$5:$A$10,0),4))</f>
        <v>0.69387755102040816</v>
      </c>
      <c r="K6" t="s">
        <v>153</v>
      </c>
    </row>
    <row r="7" spans="1:11">
      <c r="A7" s="1" t="s">
        <v>97</v>
      </c>
      <c r="B7" s="171">
        <v>13</v>
      </c>
      <c r="C7" s="174">
        <v>15</v>
      </c>
      <c r="D7" s="152">
        <v>28</v>
      </c>
      <c r="I7" s="163" t="s">
        <v>103</v>
      </c>
      <c r="J7" s="162">
        <f>IF(ISERROR(INDEX($A$5:$D$10,MATCH("(" &amp; I7 &amp; ")",$A$5:$A$10,0),2)/INDEX($A$5:$D$10,MATCH("(" &amp; I7 &amp; ")",$A$5:$A$10,0),4))=TRUE,"",INDEX($A$5:$D$10,MATCH("(" &amp; I7 &amp; ")",$A$5:$A$10,0),2)/INDEX($A$5:$D$10,MATCH("(" &amp; I7 &amp; ")",$A$5:$A$10,0),4))</f>
        <v>1</v>
      </c>
    </row>
    <row r="8" spans="1:11">
      <c r="A8" s="159" t="s">
        <v>128</v>
      </c>
      <c r="B8" s="171">
        <v>1</v>
      </c>
      <c r="C8" s="174"/>
      <c r="D8" s="152">
        <v>1</v>
      </c>
      <c r="I8" s="207" t="s">
        <v>104</v>
      </c>
      <c r="J8" s="162">
        <f>IF(ISERROR(INDEX($A$5:$D$10,MATCH("(" &amp; I8 &amp; ")",$A$5:$A$10,0),2)/INDEX($A$5:$D$10,MATCH("(" &amp; I8 &amp; ")",$A$5:$A$10,0),4))=TRUE,"",INDEX($A$5:$D$10,MATCH("(" &amp; I8 &amp; ")",$A$5:$A$10,0),2)/INDEX($A$5:$D$10,MATCH("(" &amp; I8 &amp; ")",$A$5:$A$10,0),4))</f>
        <v>0.4642857142857143</v>
      </c>
    </row>
    <row r="9" spans="1:11">
      <c r="A9" s="156" t="s">
        <v>95</v>
      </c>
      <c r="B9" s="172">
        <v>51</v>
      </c>
      <c r="C9" s="175">
        <v>30</v>
      </c>
      <c r="D9" s="154">
        <v>81</v>
      </c>
      <c r="I9" s="163" t="s">
        <v>105</v>
      </c>
      <c r="J9" s="162" t="str">
        <f>IF(ISERROR(INDEX($A$5:$D$10,MATCH("(" &amp; I9 &amp; ")",$A$5:$A$10,0),2)/INDEX($A$5:$D$10,MATCH("(" &amp; I9 &amp; ")",$A$5:$A$10,0),4))=TRUE,"",INDEX($A$5:$D$10,MATCH("(" &amp; I9 &amp; ")",$A$5:$A$10,0),2)/INDEX($A$5:$D$10,MATCH("(" &amp; I9 &amp; ")",$A$5:$A$10,0),4))</f>
        <v/>
      </c>
    </row>
    <row r="10" spans="1:11">
      <c r="I10" s="163" t="s">
        <v>95</v>
      </c>
      <c r="J10" s="162">
        <f>IF(ISERROR(INDEX($A$5:$D$10,MATCH(I10,$A$5:$A$10,0),2)/INDEX($A$5:$D$10,MATCH(I10,$A$5:$A$10,0),4))=TRUE,"",INDEX($A$5:$D$10,MATCH(I10,$A$5:$A$10,0),2)/INDEX($A$5:$D$10,MATCH(I10,$A$5:$A$10,0),4))</f>
        <v>0.62962962962962965</v>
      </c>
    </row>
  </sheetData>
  <phoneticPr fontId="2"/>
  <pageMargins left="0.78700000000000003" right="0.78700000000000003" top="0.98399999999999999" bottom="0.98399999999999999" header="0.51200000000000001" footer="0.51200000000000001"/>
  <pageSetup paperSize="263" orientation="portrait" horizontalDpi="0" verticalDpi="0" r:id="rId2"/>
  <headerFooter alignWithMargins="0"/>
  <drawing r:id="rId3"/>
</worksheet>
</file>

<file path=xl/worksheets/sheet4.xml><?xml version="1.0" encoding="utf-8"?>
<worksheet xmlns="http://schemas.openxmlformats.org/spreadsheetml/2006/main" xmlns:r="http://schemas.openxmlformats.org/officeDocument/2006/relationships">
  <dimension ref="A1:B26"/>
  <sheetViews>
    <sheetView topLeftCell="A7" workbookViewId="0">
      <selection activeCell="B16" sqref="B16"/>
    </sheetView>
  </sheetViews>
  <sheetFormatPr defaultRowHeight="13.5"/>
  <cols>
    <col min="1" max="2" width="5.75" bestFit="1" customWidth="1"/>
  </cols>
  <sheetData>
    <row r="1" spans="1:2" ht="14.25" thickBot="1">
      <c r="A1" s="184" t="s">
        <v>91</v>
      </c>
      <c r="B1" s="184" t="s">
        <v>92</v>
      </c>
    </row>
    <row r="2" spans="1:2">
      <c r="A2" s="182" t="s">
        <v>90</v>
      </c>
      <c r="B2" s="182" t="s">
        <v>94</v>
      </c>
    </row>
    <row r="3" spans="1:2">
      <c r="A3" s="182" t="s">
        <v>98</v>
      </c>
      <c r="B3" s="182" t="s">
        <v>94</v>
      </c>
    </row>
    <row r="4" spans="1:2">
      <c r="A4" s="182" t="s">
        <v>98</v>
      </c>
      <c r="B4" s="182" t="s">
        <v>94</v>
      </c>
    </row>
    <row r="5" spans="1:2">
      <c r="A5" s="182" t="s">
        <v>98</v>
      </c>
      <c r="B5" s="182" t="s">
        <v>94</v>
      </c>
    </row>
    <row r="6" spans="1:2">
      <c r="A6" s="182" t="s">
        <v>98</v>
      </c>
      <c r="B6" s="182" t="s">
        <v>94</v>
      </c>
    </row>
    <row r="7" spans="1:2">
      <c r="A7" s="182" t="s">
        <v>98</v>
      </c>
      <c r="B7" s="182" t="s">
        <v>94</v>
      </c>
    </row>
    <row r="8" spans="1:2">
      <c r="A8" s="182" t="s">
        <v>98</v>
      </c>
      <c r="B8" s="182" t="s">
        <v>94</v>
      </c>
    </row>
    <row r="9" spans="1:2">
      <c r="A9" s="182" t="s">
        <v>98</v>
      </c>
      <c r="B9" s="182" t="s">
        <v>94</v>
      </c>
    </row>
    <row r="10" spans="1:2">
      <c r="A10" s="182" t="s">
        <v>98</v>
      </c>
      <c r="B10" s="182" t="s">
        <v>94</v>
      </c>
    </row>
    <row r="11" spans="1:2">
      <c r="A11" s="182" t="s">
        <v>100</v>
      </c>
      <c r="B11" s="182" t="s">
        <v>94</v>
      </c>
    </row>
    <row r="12" spans="1:2">
      <c r="A12" s="182" t="s">
        <v>100</v>
      </c>
      <c r="B12" s="182" t="s">
        <v>94</v>
      </c>
    </row>
    <row r="13" spans="1:2">
      <c r="A13" s="182" t="s">
        <v>96</v>
      </c>
      <c r="B13" s="182" t="s">
        <v>94</v>
      </c>
    </row>
    <row r="14" spans="1:2">
      <c r="A14" s="182" t="s">
        <v>96</v>
      </c>
      <c r="B14" s="182" t="s">
        <v>94</v>
      </c>
    </row>
    <row r="15" spans="1:2">
      <c r="A15" s="182" t="s">
        <v>96</v>
      </c>
      <c r="B15" s="182" t="s">
        <v>94</v>
      </c>
    </row>
    <row r="16" spans="1:2">
      <c r="A16" s="182" t="s">
        <v>96</v>
      </c>
      <c r="B16" s="182" t="s">
        <v>94</v>
      </c>
    </row>
    <row r="17" spans="1:2">
      <c r="A17" s="182" t="s">
        <v>96</v>
      </c>
      <c r="B17" s="182" t="s">
        <v>94</v>
      </c>
    </row>
    <row r="18" spans="1:2">
      <c r="A18" s="182" t="s">
        <v>96</v>
      </c>
      <c r="B18" s="182" t="s">
        <v>94</v>
      </c>
    </row>
    <row r="19" spans="1:2">
      <c r="A19" s="182" t="s">
        <v>96</v>
      </c>
      <c r="B19" s="182" t="s">
        <v>94</v>
      </c>
    </row>
    <row r="20" spans="1:2">
      <c r="A20" s="182" t="s">
        <v>96</v>
      </c>
      <c r="B20" s="182" t="s">
        <v>94</v>
      </c>
    </row>
    <row r="21" spans="1:2">
      <c r="A21" s="182" t="s">
        <v>96</v>
      </c>
      <c r="B21" s="182" t="s">
        <v>94</v>
      </c>
    </row>
    <row r="22" spans="1:2">
      <c r="A22" s="182" t="s">
        <v>96</v>
      </c>
      <c r="B22" s="182" t="s">
        <v>94</v>
      </c>
    </row>
    <row r="23" spans="1:2">
      <c r="A23" s="182" t="s">
        <v>97</v>
      </c>
      <c r="B23" s="182" t="s">
        <v>94</v>
      </c>
    </row>
    <row r="24" spans="1:2">
      <c r="A24" s="182" t="s">
        <v>97</v>
      </c>
      <c r="B24" s="182" t="s">
        <v>94</v>
      </c>
    </row>
    <row r="25" spans="1:2">
      <c r="A25" s="182" t="s">
        <v>97</v>
      </c>
      <c r="B25" s="182" t="s">
        <v>94</v>
      </c>
    </row>
    <row r="26" spans="1:2" ht="14.25" thickBot="1">
      <c r="A26" s="183" t="s">
        <v>97</v>
      </c>
      <c r="B26" s="183" t="s">
        <v>94</v>
      </c>
    </row>
  </sheetData>
  <phoneticPr fontId="2"/>
  <pageMargins left="0.7" right="0.7" top="0.75" bottom="0.75" header="0.3" footer="0.3"/>
  <pageSetup paperSize="263" orientation="portrait" horizontalDpi="0" verticalDpi="0" r:id="rId1"/>
</worksheet>
</file>

<file path=xl/worksheets/sheet5.xml><?xml version="1.0" encoding="utf-8"?>
<worksheet xmlns="http://schemas.openxmlformats.org/spreadsheetml/2006/main" xmlns:r="http://schemas.openxmlformats.org/officeDocument/2006/relationships">
  <sheetPr>
    <tabColor rgb="FFFFC000"/>
  </sheetPr>
  <dimension ref="A3:Q10"/>
  <sheetViews>
    <sheetView workbookViewId="0">
      <selection activeCell="Q39" sqref="Q39"/>
    </sheetView>
  </sheetViews>
  <sheetFormatPr defaultRowHeight="13.5"/>
  <cols>
    <col min="1" max="1" width="18.875" bestFit="1" customWidth="1"/>
    <col min="2" max="3" width="7.25" bestFit="1" customWidth="1"/>
    <col min="4" max="5" width="5.25" customWidth="1"/>
    <col min="6" max="6" width="7.25" bestFit="1" customWidth="1"/>
    <col min="7" max="7" width="5.25" bestFit="1" customWidth="1"/>
    <col min="9" max="9" width="5.25" style="46" bestFit="1" customWidth="1"/>
    <col min="10" max="10" width="5.875" bestFit="1" customWidth="1"/>
  </cols>
  <sheetData>
    <row r="3" spans="1:17">
      <c r="A3" s="144" t="s">
        <v>93</v>
      </c>
      <c r="B3" s="144" t="s">
        <v>92</v>
      </c>
      <c r="C3" s="145"/>
      <c r="D3" s="146"/>
    </row>
    <row r="4" spans="1:17">
      <c r="A4" s="144" t="s">
        <v>91</v>
      </c>
      <c r="B4" s="147" t="s">
        <v>89</v>
      </c>
      <c r="C4" s="148" t="s">
        <v>94</v>
      </c>
      <c r="D4" s="149" t="s">
        <v>95</v>
      </c>
      <c r="I4" s="163"/>
      <c r="J4" s="163" t="s">
        <v>106</v>
      </c>
    </row>
    <row r="5" spans="1:17">
      <c r="A5" s="147" t="s">
        <v>90</v>
      </c>
      <c r="B5" s="177">
        <v>15</v>
      </c>
      <c r="C5" s="167">
        <v>2</v>
      </c>
      <c r="D5" s="150">
        <v>17</v>
      </c>
      <c r="H5" s="206" t="s">
        <v>152</v>
      </c>
      <c r="I5" s="188" t="s">
        <v>101</v>
      </c>
      <c r="J5" s="162">
        <f>IF(ISERROR(INDEX($A$5:$D$9,MATCH("(" &amp; I5 &amp; ")",$A$5:$A$9,0),2)/INDEX($A$5:$D$9,MATCH("(" &amp; I5 &amp; ")",$A$5:$A$9,0),4))=TRUE,"",INDEX($A$5:$D$9,MATCH("(" &amp; I5 &amp; ")",$A$5:$A$9,0),2)/INDEX($A$5:$D$9,MATCH("(" &amp; I5 &amp; ")",$A$5:$A$9,0),4))</f>
        <v>0.6470588235294118</v>
      </c>
      <c r="K5" s="229" t="s">
        <v>154</v>
      </c>
      <c r="L5" s="230"/>
      <c r="M5" s="230"/>
      <c r="N5" s="230"/>
      <c r="O5" s="230"/>
      <c r="P5" s="230"/>
      <c r="Q5" s="230"/>
    </row>
    <row r="6" spans="1:17">
      <c r="A6" s="151" t="s">
        <v>98</v>
      </c>
      <c r="B6" s="178">
        <v>8</v>
      </c>
      <c r="C6" s="168">
        <v>12</v>
      </c>
      <c r="D6" s="152">
        <v>20</v>
      </c>
      <c r="H6" s="206" t="s">
        <v>152</v>
      </c>
      <c r="I6" s="163" t="s">
        <v>102</v>
      </c>
      <c r="J6" s="162">
        <f>IF(ISERROR(INDEX($A$5:$D$9,MATCH("(" &amp; I6 &amp; ")",$A$5:$A$9,0),2)/INDEX($A$5:$D$9,MATCH("(" &amp; I6 &amp; ")",$A$5:$A$9,0),4))=TRUE,"",INDEX($A$5:$D$9,MATCH("(" &amp; I6 &amp; ")",$A$5:$A$9,0),2)/INDEX($A$5:$D$9,MATCH("(" &amp; I6 &amp; ")",$A$5:$A$9,0),4))</f>
        <v>0.88235294117647056</v>
      </c>
    </row>
    <row r="7" spans="1:17">
      <c r="A7" s="151" t="s">
        <v>100</v>
      </c>
      <c r="B7" s="178">
        <v>33</v>
      </c>
      <c r="C7" s="168">
        <v>18</v>
      </c>
      <c r="D7" s="152">
        <v>51</v>
      </c>
      <c r="I7" s="207" t="s">
        <v>103</v>
      </c>
      <c r="J7" s="162">
        <f>IF(ISERROR(INDEX($A$5:$D$9,MATCH("(" &amp; I7 &amp; ")",$A$5:$A$9,0),2)/INDEX($A$5:$D$9,MATCH("(" &amp; I7 &amp; ")",$A$5:$A$9,0),4))=TRUE,"",INDEX($A$5:$D$9,MATCH("(" &amp; I7 &amp; ")",$A$5:$A$9,0),2)/INDEX($A$5:$D$9,MATCH("(" &amp; I7 &amp; ")",$A$5:$A$9,0),4))</f>
        <v>0.46153846153846156</v>
      </c>
    </row>
    <row r="8" spans="1:17">
      <c r="A8" s="151" t="s">
        <v>96</v>
      </c>
      <c r="B8" s="178">
        <v>12</v>
      </c>
      <c r="C8" s="168">
        <v>14</v>
      </c>
      <c r="D8" s="152">
        <v>26</v>
      </c>
      <c r="I8" s="207" t="s">
        <v>104</v>
      </c>
      <c r="J8" s="162">
        <f>IF(ISERROR(INDEX($A$5:$D$9,MATCH("(" &amp; I8 &amp; ")",$A$5:$A$9,0),2)/INDEX($A$5:$D$9,MATCH("(" &amp; I8 &amp; ")",$A$5:$A$9,0),4))=TRUE,"",INDEX($A$5:$D$9,MATCH("(" &amp; I8 &amp; ")",$A$5:$A$9,0),2)/INDEX($A$5:$D$9,MATCH("(" &amp; I8 &amp; ")",$A$5:$A$9,0),4))</f>
        <v>0.42857142857142855</v>
      </c>
    </row>
    <row r="9" spans="1:17">
      <c r="A9" s="151" t="s">
        <v>97</v>
      </c>
      <c r="B9" s="178">
        <v>3</v>
      </c>
      <c r="C9" s="168">
        <v>4</v>
      </c>
      <c r="D9" s="152">
        <v>7</v>
      </c>
      <c r="I9" s="207" t="s">
        <v>105</v>
      </c>
      <c r="J9" s="162">
        <f>IF(ISERROR(INDEX($A$5:$D$9,MATCH("(" &amp; I9 &amp; ")",$A$5:$A$9,0),2)/INDEX($A$5:$D$9,MATCH("(" &amp; I9 &amp; ")",$A$5:$A$9,0),4))=TRUE,"",INDEX($A$5:$D$9,MATCH("(" &amp; I9 &amp; ")",$A$5:$A$9,0),2)/INDEX($A$5:$D$9,MATCH("(" &amp; I9 &amp; ")",$A$5:$A$9,0),4))</f>
        <v>0.4</v>
      </c>
    </row>
    <row r="10" spans="1:17">
      <c r="A10" s="153" t="s">
        <v>95</v>
      </c>
      <c r="B10" s="179">
        <v>71</v>
      </c>
      <c r="C10" s="169">
        <v>50</v>
      </c>
      <c r="D10" s="154">
        <v>121</v>
      </c>
      <c r="I10" s="163" t="s">
        <v>95</v>
      </c>
      <c r="J10" s="162">
        <f>IF(ISERROR(INDEX($A$5:$D$10,MATCH(I10,$A$5:$A$10,0),2)/INDEX($A$5:$D$10,MATCH(I10,$A$5:$A$10,0),4))=TRUE,"",INDEX($A$5:$D$10,MATCH(I10,$A$5:$A$10,0),2)/INDEX($A$5:$D$10,MATCH(I10,$A$5:$A$10,0),4))</f>
        <v>0.58677685950413228</v>
      </c>
    </row>
  </sheetData>
  <mergeCells count="1">
    <mergeCell ref="K5:Q5"/>
  </mergeCells>
  <phoneticPr fontId="2"/>
  <pageMargins left="0.78700000000000003" right="0.78700000000000003" top="0.98399999999999999" bottom="0.98399999999999999" header="0.51200000000000001" footer="0.51200000000000001"/>
  <headerFooter alignWithMargins="0"/>
  <drawing r:id="rId2"/>
</worksheet>
</file>

<file path=xl/worksheets/sheet6.xml><?xml version="1.0" encoding="utf-8"?>
<worksheet xmlns="http://schemas.openxmlformats.org/spreadsheetml/2006/main" xmlns:r="http://schemas.openxmlformats.org/officeDocument/2006/relationships">
  <dimension ref="C9:G1039"/>
  <sheetViews>
    <sheetView topLeftCell="A9" workbookViewId="0">
      <selection activeCell="G203" sqref="G203"/>
    </sheetView>
  </sheetViews>
  <sheetFormatPr defaultRowHeight="13.5"/>
  <sheetData>
    <row r="9" spans="3:7">
      <c r="C9" s="156" t="s">
        <v>34</v>
      </c>
      <c r="D9" s="156" t="s">
        <v>13</v>
      </c>
      <c r="F9" s="156" t="s">
        <v>34</v>
      </c>
      <c r="G9" s="156" t="s">
        <v>13</v>
      </c>
    </row>
    <row r="10" spans="3:7">
      <c r="C10" s="156" t="str">
        <f>LDNC!C11</f>
        <v>(火)</v>
      </c>
      <c r="D10" s="156" t="str">
        <f>LDNC!P10</f>
        <v>勝</v>
      </c>
      <c r="F10" s="156" t="str">
        <f>CASBAH!C11</f>
        <v>(金)</v>
      </c>
      <c r="G10" s="156" t="str">
        <f>CASBAH!P10</f>
        <v>敗</v>
      </c>
    </row>
    <row r="11" spans="3:7">
      <c r="C11" s="156" t="str">
        <f>LDNC!C11</f>
        <v>(火)</v>
      </c>
      <c r="D11" s="156" t="str">
        <f>LDNC!P12</f>
        <v/>
      </c>
      <c r="F11" s="156" t="str">
        <f>CASBAH!C11</f>
        <v>(金)</v>
      </c>
      <c r="G11" s="156" t="str">
        <f>CASBAH!P12</f>
        <v/>
      </c>
    </row>
    <row r="12" spans="3:7">
      <c r="C12" s="156"/>
      <c r="D12" s="156"/>
      <c r="F12" s="156"/>
      <c r="G12" s="156"/>
    </row>
    <row r="13" spans="3:7">
      <c r="C13" s="156"/>
      <c r="D13" s="156"/>
      <c r="F13" s="156"/>
      <c r="G13" s="156"/>
    </row>
    <row r="14" spans="3:7">
      <c r="C14" s="156" t="str">
        <f>LDNC!C15</f>
        <v>(木)</v>
      </c>
      <c r="D14" s="156" t="str">
        <f>LDNC!P14</f>
        <v/>
      </c>
      <c r="F14" s="156" t="str">
        <f>CASBAH!C15</f>
        <v>(火)</v>
      </c>
      <c r="G14" s="156" t="str">
        <f>CASBAH!P14</f>
        <v/>
      </c>
    </row>
    <row r="15" spans="3:7">
      <c r="C15" s="156" t="str">
        <f>LDNC!C15</f>
        <v>(木)</v>
      </c>
      <c r="D15" s="156" t="str">
        <f>LDNC!P16</f>
        <v>勝</v>
      </c>
      <c r="F15" s="156" t="str">
        <f>CASBAH!C15</f>
        <v>(火)</v>
      </c>
      <c r="G15" s="156" t="str">
        <f>CASBAH!P16</f>
        <v>勝</v>
      </c>
    </row>
    <row r="16" spans="3:7">
      <c r="C16" s="156"/>
      <c r="D16" s="156"/>
      <c r="F16" s="156"/>
      <c r="G16" s="156"/>
    </row>
    <row r="17" spans="3:7">
      <c r="C17" s="156"/>
      <c r="D17" s="156"/>
      <c r="F17" s="156"/>
      <c r="G17" s="156"/>
    </row>
    <row r="18" spans="3:7">
      <c r="C18" s="156" t="str">
        <f>LDNC!C19</f>
        <v>(火)</v>
      </c>
      <c r="D18" s="156" t="str">
        <f>LDNC!P18</f>
        <v>勝</v>
      </c>
      <c r="F18" s="156" t="str">
        <f>CASBAH!C19</f>
        <v>(水)</v>
      </c>
      <c r="G18" s="156" t="str">
        <f>CASBAH!P18</f>
        <v/>
      </c>
    </row>
    <row r="19" spans="3:7">
      <c r="C19" s="156" t="str">
        <f>LDNC!C19</f>
        <v>(火)</v>
      </c>
      <c r="D19" s="156" t="str">
        <f>LDNC!P20</f>
        <v/>
      </c>
      <c r="F19" s="156" t="str">
        <f>CASBAH!C19</f>
        <v>(水)</v>
      </c>
      <c r="G19" s="156" t="str">
        <f>CASBAH!P20</f>
        <v>勝</v>
      </c>
    </row>
    <row r="20" spans="3:7">
      <c r="C20" s="156"/>
      <c r="D20" s="156"/>
      <c r="F20" s="156"/>
      <c r="G20" s="156"/>
    </row>
    <row r="21" spans="3:7">
      <c r="C21" s="156"/>
      <c r="D21" s="156"/>
      <c r="F21" s="156"/>
      <c r="G21" s="156"/>
    </row>
    <row r="22" spans="3:7">
      <c r="C22" s="156" t="str">
        <f>LDNC!C23</f>
        <v>(木)</v>
      </c>
      <c r="D22" s="156" t="str">
        <f>LDNC!P22</f>
        <v/>
      </c>
      <c r="F22" s="156" t="str">
        <f>CASBAH!C23</f>
        <v>(木)</v>
      </c>
      <c r="G22" s="156" t="str">
        <f>CASBAH!P22</f>
        <v>敗</v>
      </c>
    </row>
    <row r="23" spans="3:7">
      <c r="C23" s="156" t="str">
        <f>LDNC!C23</f>
        <v>(木)</v>
      </c>
      <c r="D23" s="156" t="str">
        <f>LDNC!P24</f>
        <v>勝</v>
      </c>
      <c r="F23" s="156" t="str">
        <f>CASBAH!C23</f>
        <v>(木)</v>
      </c>
      <c r="G23" s="156" t="str">
        <f>CASBAH!P24</f>
        <v/>
      </c>
    </row>
    <row r="24" spans="3:7">
      <c r="C24" s="156"/>
      <c r="D24" s="156"/>
      <c r="F24" s="156"/>
      <c r="G24" s="156"/>
    </row>
    <row r="25" spans="3:7">
      <c r="C25" s="156"/>
      <c r="D25" s="156"/>
      <c r="F25" s="156"/>
      <c r="G25" s="156"/>
    </row>
    <row r="26" spans="3:7">
      <c r="C26" s="156" t="str">
        <f>LDNC!C27</f>
        <v>(火)</v>
      </c>
      <c r="D26" s="156" t="str">
        <f>LDNC!P26</f>
        <v/>
      </c>
      <c r="F26" s="156" t="str">
        <f>CASBAH!C27</f>
        <v>(火)</v>
      </c>
      <c r="G26" s="156" t="str">
        <f>CASBAH!P26</f>
        <v>勝</v>
      </c>
    </row>
    <row r="27" spans="3:7">
      <c r="C27" s="156" t="str">
        <f>LDNC!C27</f>
        <v>(火)</v>
      </c>
      <c r="D27" s="156" t="str">
        <f>LDNC!P28</f>
        <v>勝</v>
      </c>
      <c r="F27" s="156" t="str">
        <f>CASBAH!C27</f>
        <v>(火)</v>
      </c>
      <c r="G27" s="156" t="str">
        <f>CASBAH!P28</f>
        <v/>
      </c>
    </row>
    <row r="28" spans="3:7">
      <c r="C28" s="156"/>
      <c r="D28" s="156"/>
      <c r="F28" s="156"/>
      <c r="G28" s="156"/>
    </row>
    <row r="29" spans="3:7">
      <c r="C29" s="156"/>
      <c r="D29" s="156"/>
      <c r="F29" s="156"/>
      <c r="G29" s="156"/>
    </row>
    <row r="30" spans="3:7">
      <c r="C30" s="156" t="str">
        <f>LDNC!C31</f>
        <v>(火)</v>
      </c>
      <c r="D30" s="156" t="str">
        <f>LDNC!P30</f>
        <v>勝</v>
      </c>
      <c r="F30" s="156" t="str">
        <f>CASBAH!C31</f>
        <v>(水)</v>
      </c>
      <c r="G30" s="156" t="str">
        <f>CASBAH!P30</f>
        <v>勝</v>
      </c>
    </row>
    <row r="31" spans="3:7">
      <c r="C31" s="156" t="str">
        <f>LDNC!C31</f>
        <v>(火)</v>
      </c>
      <c r="D31" s="156" t="str">
        <f>LDNC!P32</f>
        <v/>
      </c>
      <c r="F31" s="156" t="str">
        <f>CASBAH!C31</f>
        <v>(水)</v>
      </c>
      <c r="G31" s="156" t="str">
        <f>CASBAH!P32</f>
        <v/>
      </c>
    </row>
    <row r="32" spans="3:7">
      <c r="C32" s="156"/>
      <c r="D32" s="156"/>
      <c r="F32" s="156"/>
      <c r="G32" s="156"/>
    </row>
    <row r="33" spans="3:7">
      <c r="C33" s="156"/>
      <c r="D33" s="156"/>
      <c r="F33" s="156"/>
      <c r="G33" s="156"/>
    </row>
    <row r="34" spans="3:7">
      <c r="C34" s="156" t="str">
        <f>LDNC!C35</f>
        <v>(水)</v>
      </c>
      <c r="D34" s="156" t="str">
        <f>LDNC!P34</f>
        <v/>
      </c>
      <c r="F34" s="156" t="str">
        <f>CASBAH!C35</f>
        <v>(木)</v>
      </c>
      <c r="G34" s="156" t="str">
        <f>CASBAH!P34</f>
        <v/>
      </c>
    </row>
    <row r="35" spans="3:7">
      <c r="C35" s="156" t="str">
        <f>LDNC!C35</f>
        <v>(水)</v>
      </c>
      <c r="D35" s="156" t="str">
        <f>LDNC!P36</f>
        <v>勝</v>
      </c>
      <c r="F35" s="156" t="str">
        <f>CASBAH!C35</f>
        <v>(木)</v>
      </c>
      <c r="G35" s="156" t="str">
        <f>CASBAH!P36</f>
        <v>敗</v>
      </c>
    </row>
    <row r="36" spans="3:7">
      <c r="C36" s="156"/>
      <c r="D36" s="156"/>
      <c r="F36" s="156"/>
      <c r="G36" s="156"/>
    </row>
    <row r="37" spans="3:7">
      <c r="C37" s="156"/>
      <c r="D37" s="156"/>
      <c r="F37" s="156"/>
      <c r="G37" s="156"/>
    </row>
    <row r="38" spans="3:7">
      <c r="C38" s="156" t="str">
        <f>LDNC!C39</f>
        <v>(木)</v>
      </c>
      <c r="D38" s="156" t="str">
        <f>LDNC!P38</f>
        <v>敗</v>
      </c>
      <c r="F38" s="156" t="str">
        <f>CASBAH!C39</f>
        <v>(金)</v>
      </c>
      <c r="G38" s="156" t="str">
        <f>CASBAH!P38</f>
        <v/>
      </c>
    </row>
    <row r="39" spans="3:7">
      <c r="C39" s="156" t="str">
        <f>LDNC!C39</f>
        <v>(木)</v>
      </c>
      <c r="D39" s="156" t="str">
        <f>LDNC!P40</f>
        <v/>
      </c>
      <c r="F39" s="156" t="str">
        <f>CASBAH!C39</f>
        <v>(金)</v>
      </c>
      <c r="G39" s="156" t="str">
        <f>CASBAH!P40</f>
        <v>敗</v>
      </c>
    </row>
    <row r="40" spans="3:7">
      <c r="C40" s="156"/>
      <c r="D40" s="156"/>
      <c r="F40" s="156"/>
      <c r="G40" s="156"/>
    </row>
    <row r="41" spans="3:7">
      <c r="C41" s="156"/>
      <c r="D41" s="156"/>
      <c r="F41" s="156"/>
      <c r="G41" s="156"/>
    </row>
    <row r="42" spans="3:7">
      <c r="C42" s="156" t="str">
        <f>LDNC!C43</f>
        <v>(火)</v>
      </c>
      <c r="D42" s="156" t="str">
        <f>LDNC!P42</f>
        <v/>
      </c>
      <c r="F42" s="156" t="str">
        <f>CASBAH!C43</f>
        <v>(月)</v>
      </c>
      <c r="G42" s="156" t="str">
        <f>CASBAH!P42</f>
        <v>勝</v>
      </c>
    </row>
    <row r="43" spans="3:7">
      <c r="C43" s="156" t="str">
        <f>LDNC!C43</f>
        <v>(火)</v>
      </c>
      <c r="D43" s="156" t="str">
        <f>LDNC!P44</f>
        <v>勝</v>
      </c>
      <c r="F43" s="156" t="str">
        <f>CASBAH!C43</f>
        <v>(月)</v>
      </c>
      <c r="G43" s="156" t="str">
        <f>CASBAH!P44</f>
        <v/>
      </c>
    </row>
    <row r="44" spans="3:7">
      <c r="C44" s="156"/>
      <c r="D44" s="156"/>
      <c r="F44" s="156"/>
      <c r="G44" s="156"/>
    </row>
    <row r="45" spans="3:7">
      <c r="C45" s="156"/>
      <c r="D45" s="156"/>
      <c r="F45" s="156"/>
      <c r="G45" s="156"/>
    </row>
    <row r="46" spans="3:7">
      <c r="C46" s="156" t="str">
        <f>LDNC!C47</f>
        <v>(水)</v>
      </c>
      <c r="D46" s="156" t="str">
        <f>LDNC!P46</f>
        <v/>
      </c>
      <c r="F46" s="156" t="str">
        <f>CASBAH!C47</f>
        <v>(火)</v>
      </c>
      <c r="G46" s="156" t="str">
        <f>CASBAH!P46</f>
        <v>敗</v>
      </c>
    </row>
    <row r="47" spans="3:7">
      <c r="C47" s="156" t="str">
        <f>LDNC!C47</f>
        <v>(水)</v>
      </c>
      <c r="D47" s="156" t="str">
        <f>LDNC!P48</f>
        <v>勝</v>
      </c>
      <c r="F47" s="156" t="str">
        <f>CASBAH!C47</f>
        <v>(火)</v>
      </c>
      <c r="G47" s="156" t="str">
        <f>CASBAH!P48</f>
        <v/>
      </c>
    </row>
    <row r="48" spans="3:7">
      <c r="C48" s="156"/>
      <c r="D48" s="156"/>
      <c r="F48" s="156"/>
      <c r="G48" s="156"/>
    </row>
    <row r="49" spans="3:7">
      <c r="C49" s="156"/>
      <c r="D49" s="156"/>
      <c r="F49" s="156"/>
      <c r="G49" s="156"/>
    </row>
    <row r="50" spans="3:7">
      <c r="C50" s="156" t="str">
        <f>LDNC!C51</f>
        <v>(木)</v>
      </c>
      <c r="D50" s="156" t="str">
        <f>LDNC!P50</f>
        <v>敗</v>
      </c>
      <c r="F50" s="156" t="str">
        <f>CASBAH!C51</f>
        <v>(水)</v>
      </c>
      <c r="G50" s="156" t="str">
        <f>CASBAH!P50</f>
        <v>敗</v>
      </c>
    </row>
    <row r="51" spans="3:7">
      <c r="C51" s="156" t="str">
        <f>LDNC!C51</f>
        <v>(木)</v>
      </c>
      <c r="D51" s="156" t="str">
        <f>LDNC!P52</f>
        <v/>
      </c>
      <c r="F51" s="156" t="str">
        <f>CASBAH!C51</f>
        <v>(水)</v>
      </c>
      <c r="G51" s="156" t="str">
        <f>CASBAH!P52</f>
        <v/>
      </c>
    </row>
    <row r="52" spans="3:7">
      <c r="C52" s="156"/>
      <c r="D52" s="156"/>
      <c r="F52" s="156"/>
      <c r="G52" s="156"/>
    </row>
    <row r="53" spans="3:7">
      <c r="C53" s="156"/>
      <c r="D53" s="156"/>
      <c r="F53" s="156"/>
      <c r="G53" s="156"/>
    </row>
    <row r="54" spans="3:7">
      <c r="C54" s="156" t="str">
        <f>LDNC!C55</f>
        <v>(火)</v>
      </c>
      <c r="D54" s="156" t="str">
        <f>LDNC!P54</f>
        <v>勝</v>
      </c>
      <c r="F54" s="156" t="str">
        <f>CASBAH!C55</f>
        <v>(木)</v>
      </c>
      <c r="G54" s="156" t="str">
        <f>CASBAH!P54</f>
        <v>敗</v>
      </c>
    </row>
    <row r="55" spans="3:7">
      <c r="C55" s="156" t="str">
        <f>LDNC!C55</f>
        <v>(火)</v>
      </c>
      <c r="D55" s="156" t="str">
        <f>LDNC!P56</f>
        <v/>
      </c>
      <c r="F55" s="156" t="str">
        <f>CASBAH!C55</f>
        <v>(木)</v>
      </c>
      <c r="G55" s="156" t="str">
        <f>CASBAH!P56</f>
        <v/>
      </c>
    </row>
    <row r="56" spans="3:7">
      <c r="C56" s="156"/>
      <c r="D56" s="156"/>
      <c r="F56" s="156"/>
      <c r="G56" s="156"/>
    </row>
    <row r="57" spans="3:7">
      <c r="C57" s="156"/>
      <c r="D57" s="156"/>
      <c r="F57" s="156"/>
      <c r="G57" s="156"/>
    </row>
    <row r="58" spans="3:7">
      <c r="C58" s="156" t="str">
        <f>LDNC!C59</f>
        <v>(木)</v>
      </c>
      <c r="D58" s="156" t="str">
        <f>LDNC!P58</f>
        <v>敗</v>
      </c>
      <c r="F58" s="156" t="str">
        <f>CASBAH!C59</f>
        <v>(木)</v>
      </c>
      <c r="G58" s="156" t="str">
        <f>CASBAH!P58</f>
        <v/>
      </c>
    </row>
    <row r="59" spans="3:7">
      <c r="C59" s="156" t="str">
        <f>LDNC!C59</f>
        <v>(木)</v>
      </c>
      <c r="D59" s="156" t="str">
        <f>LDNC!P60</f>
        <v/>
      </c>
      <c r="F59" s="156" t="str">
        <f>CASBAH!C59</f>
        <v>(木)</v>
      </c>
      <c r="G59" s="156" t="str">
        <f>CASBAH!P60</f>
        <v>勝</v>
      </c>
    </row>
    <row r="60" spans="3:7">
      <c r="C60" s="156"/>
      <c r="D60" s="156"/>
      <c r="F60" s="156"/>
      <c r="G60" s="156"/>
    </row>
    <row r="61" spans="3:7">
      <c r="C61" s="156"/>
      <c r="D61" s="156"/>
      <c r="F61" s="156"/>
      <c r="G61" s="156"/>
    </row>
    <row r="62" spans="3:7">
      <c r="C62" s="156" t="str">
        <f>LDNC!C63</f>
        <v>(火)</v>
      </c>
      <c r="D62" s="156" t="str">
        <f>LDNC!P62</f>
        <v>勝</v>
      </c>
      <c r="F62" s="156" t="str">
        <f>CASBAH!C63</f>
        <v>(金)</v>
      </c>
      <c r="G62" s="156" t="str">
        <f>CASBAH!P62</f>
        <v/>
      </c>
    </row>
    <row r="63" spans="3:7">
      <c r="C63" s="156" t="str">
        <f>LDNC!C63</f>
        <v>(火)</v>
      </c>
      <c r="D63" s="156" t="str">
        <f>LDNC!P64</f>
        <v/>
      </c>
      <c r="F63" s="156" t="str">
        <f>CASBAH!C63</f>
        <v>(金)</v>
      </c>
      <c r="G63" s="156" t="str">
        <f>CASBAH!P64</f>
        <v>敗</v>
      </c>
    </row>
    <row r="64" spans="3:7">
      <c r="C64" s="156"/>
      <c r="D64" s="156"/>
      <c r="F64" s="156"/>
      <c r="G64" s="156"/>
    </row>
    <row r="65" spans="3:7">
      <c r="C65" s="156"/>
      <c r="D65" s="156"/>
      <c r="F65" s="156"/>
      <c r="G65" s="156"/>
    </row>
    <row r="66" spans="3:7">
      <c r="C66" s="156" t="str">
        <f>LDNC!C67</f>
        <v>(木)</v>
      </c>
      <c r="D66" s="156" t="str">
        <f>LDNC!P66</f>
        <v>勝</v>
      </c>
      <c r="F66" s="156" t="str">
        <f>CASBAH!C67</f>
        <v>(月)</v>
      </c>
      <c r="G66" s="156" t="str">
        <f>CASBAH!P66</f>
        <v/>
      </c>
    </row>
    <row r="67" spans="3:7">
      <c r="C67" s="156" t="str">
        <f>LDNC!C67</f>
        <v>(木)</v>
      </c>
      <c r="D67" s="156" t="str">
        <f>LDNC!P68</f>
        <v/>
      </c>
      <c r="F67" s="156" t="str">
        <f>CASBAH!C67</f>
        <v>(月)</v>
      </c>
      <c r="G67" s="156" t="str">
        <f>CASBAH!P68</f>
        <v>勝</v>
      </c>
    </row>
    <row r="68" spans="3:7">
      <c r="C68" s="156"/>
      <c r="D68" s="156"/>
      <c r="F68" s="156"/>
      <c r="G68" s="156"/>
    </row>
    <row r="69" spans="3:7">
      <c r="C69" s="156"/>
      <c r="D69" s="156"/>
      <c r="F69" s="156"/>
      <c r="G69" s="156"/>
    </row>
    <row r="70" spans="3:7">
      <c r="C70" s="156" t="str">
        <f>LDNC!C71</f>
        <v>(火)</v>
      </c>
      <c r="D70" s="156" t="str">
        <f>LDNC!P70</f>
        <v/>
      </c>
      <c r="F70" s="156" t="str">
        <f>CASBAH!C71</f>
        <v>(水)</v>
      </c>
      <c r="G70" s="156" t="str">
        <f>CASBAH!P70</f>
        <v>敗</v>
      </c>
    </row>
    <row r="71" spans="3:7">
      <c r="C71" s="156" t="str">
        <f>LDNC!C71</f>
        <v>(火)</v>
      </c>
      <c r="D71" s="156" t="str">
        <f>LDNC!P72</f>
        <v>勝</v>
      </c>
      <c r="F71" s="156" t="str">
        <f>CASBAH!C71</f>
        <v>(水)</v>
      </c>
      <c r="G71" s="156" t="str">
        <f>CASBAH!P72</f>
        <v/>
      </c>
    </row>
    <row r="72" spans="3:7">
      <c r="C72" s="156"/>
      <c r="D72" s="156"/>
      <c r="F72" s="156"/>
      <c r="G72" s="156"/>
    </row>
    <row r="73" spans="3:7">
      <c r="C73" s="156"/>
      <c r="D73" s="156"/>
      <c r="F73" s="156"/>
      <c r="G73" s="156"/>
    </row>
    <row r="74" spans="3:7">
      <c r="C74" s="156" t="str">
        <f>LDNC!C75</f>
        <v>(木)</v>
      </c>
      <c r="D74" s="156" t="str">
        <f>LDNC!P74</f>
        <v>敗</v>
      </c>
      <c r="F74" s="156" t="str">
        <f>CASBAH!C75</f>
        <v>(木)</v>
      </c>
      <c r="G74" s="156" t="str">
        <f>CASBAH!P74</f>
        <v>敗</v>
      </c>
    </row>
    <row r="75" spans="3:7">
      <c r="C75" s="156" t="str">
        <f>LDNC!C75</f>
        <v>(木)</v>
      </c>
      <c r="D75" s="156" t="str">
        <f>LDNC!P76</f>
        <v/>
      </c>
      <c r="F75" s="156" t="str">
        <f>CASBAH!C75</f>
        <v>(木)</v>
      </c>
      <c r="G75" s="156" t="str">
        <f>CASBAH!P76</f>
        <v/>
      </c>
    </row>
    <row r="76" spans="3:7">
      <c r="C76" s="156"/>
      <c r="D76" s="156"/>
      <c r="F76" s="156"/>
      <c r="G76" s="156"/>
    </row>
    <row r="77" spans="3:7">
      <c r="C77" s="156"/>
      <c r="D77" s="156"/>
      <c r="F77" s="156"/>
      <c r="G77" s="156"/>
    </row>
    <row r="78" spans="3:7">
      <c r="C78" s="156" t="str">
        <f>LDNC!C79</f>
        <v>(火)</v>
      </c>
      <c r="D78" s="156" t="str">
        <f>LDNC!P78</f>
        <v>勝</v>
      </c>
      <c r="F78" s="156" t="str">
        <f>CASBAH!C79</f>
        <v>(金)</v>
      </c>
      <c r="G78" s="156" t="str">
        <f>CASBAH!P78</f>
        <v/>
      </c>
    </row>
    <row r="79" spans="3:7">
      <c r="C79" s="156" t="str">
        <f>LDNC!C79</f>
        <v>(火)</v>
      </c>
      <c r="D79" s="156" t="str">
        <f>LDNC!P80</f>
        <v/>
      </c>
      <c r="F79" s="156" t="str">
        <f>CASBAH!C79</f>
        <v>(金)</v>
      </c>
      <c r="G79" s="156" t="str">
        <f>CASBAH!P80</f>
        <v>勝</v>
      </c>
    </row>
    <row r="80" spans="3:7">
      <c r="C80" s="156"/>
      <c r="D80" s="156"/>
      <c r="F80" s="156"/>
      <c r="G80" s="156"/>
    </row>
    <row r="81" spans="3:7">
      <c r="C81" s="156"/>
      <c r="D81" s="156"/>
      <c r="F81" s="156"/>
      <c r="G81" s="156"/>
    </row>
    <row r="82" spans="3:7">
      <c r="C82" s="156" t="str">
        <f>LDNC!C83</f>
        <v>(火)</v>
      </c>
      <c r="D82" s="156" t="str">
        <f>LDNC!P82</f>
        <v/>
      </c>
      <c r="F82" s="156" t="str">
        <f>CASBAH!C83</f>
        <v>(月)</v>
      </c>
      <c r="G82" s="156" t="str">
        <f>CASBAH!P82</f>
        <v>勝</v>
      </c>
    </row>
    <row r="83" spans="3:7">
      <c r="C83" s="156" t="str">
        <f>LDNC!C83</f>
        <v>(火)</v>
      </c>
      <c r="D83" s="156" t="str">
        <f>LDNC!P84</f>
        <v>敗</v>
      </c>
      <c r="F83" s="156" t="str">
        <f>CASBAH!C83</f>
        <v>(月)</v>
      </c>
      <c r="G83" s="156" t="str">
        <f>CASBAH!P84</f>
        <v/>
      </c>
    </row>
    <row r="84" spans="3:7">
      <c r="C84" s="156"/>
      <c r="D84" s="156"/>
      <c r="F84" s="156"/>
      <c r="G84" s="156"/>
    </row>
    <row r="85" spans="3:7">
      <c r="C85" s="156"/>
      <c r="D85" s="156"/>
      <c r="F85" s="156"/>
      <c r="G85" s="156"/>
    </row>
    <row r="86" spans="3:7">
      <c r="C86" s="156" t="str">
        <f>LDNC!C87</f>
        <v>(水)</v>
      </c>
      <c r="D86" s="156" t="str">
        <f>LDNC!P86</f>
        <v>勝</v>
      </c>
      <c r="F86" s="156" t="str">
        <f>CASBAH!C87</f>
        <v>(水)</v>
      </c>
      <c r="G86" s="156" t="str">
        <f>CASBAH!P86</f>
        <v>勝</v>
      </c>
    </row>
    <row r="87" spans="3:7">
      <c r="C87" s="156" t="str">
        <f>LDNC!C87</f>
        <v>(水)</v>
      </c>
      <c r="D87" s="156" t="str">
        <f>LDNC!P88</f>
        <v/>
      </c>
      <c r="F87" s="156" t="str">
        <f>CASBAH!C87</f>
        <v>(水)</v>
      </c>
      <c r="G87" s="156" t="str">
        <f>CASBAH!P88</f>
        <v/>
      </c>
    </row>
    <row r="88" spans="3:7">
      <c r="C88" s="156"/>
      <c r="D88" s="156"/>
      <c r="F88" s="156"/>
      <c r="G88" s="156"/>
    </row>
    <row r="89" spans="3:7">
      <c r="C89" s="156"/>
      <c r="D89" s="156"/>
      <c r="F89" s="156"/>
      <c r="G89" s="156"/>
    </row>
    <row r="90" spans="3:7">
      <c r="C90" s="156" t="str">
        <f>LDNC!C91</f>
        <v>(木)</v>
      </c>
      <c r="D90" s="156" t="str">
        <f>LDNC!P90</f>
        <v/>
      </c>
      <c r="F90" s="156" t="str">
        <f>CASBAH!C91</f>
        <v>(木)</v>
      </c>
      <c r="G90" s="156" t="str">
        <f>CASBAH!P90</f>
        <v/>
      </c>
    </row>
    <row r="91" spans="3:7">
      <c r="C91" s="156" t="str">
        <f>LDNC!C91</f>
        <v>(木)</v>
      </c>
      <c r="D91" s="156" t="str">
        <f>LDNC!P92</f>
        <v>勝</v>
      </c>
      <c r="F91" s="156" t="str">
        <f>CASBAH!C91</f>
        <v>(木)</v>
      </c>
      <c r="G91" s="156" t="str">
        <f>CASBAH!P92</f>
        <v>勝</v>
      </c>
    </row>
    <row r="92" spans="3:7">
      <c r="C92" s="156"/>
      <c r="D92" s="156"/>
      <c r="F92" s="156"/>
      <c r="G92" s="156"/>
    </row>
    <row r="93" spans="3:7">
      <c r="C93" s="156"/>
      <c r="D93" s="156"/>
      <c r="F93" s="156"/>
      <c r="G93" s="156"/>
    </row>
    <row r="94" spans="3:7">
      <c r="C94" s="156" t="str">
        <f>LDNC!C95</f>
        <v>(火)</v>
      </c>
      <c r="D94" s="156" t="str">
        <f>LDNC!P94</f>
        <v/>
      </c>
      <c r="F94" s="156" t="str">
        <f>CASBAH!C95</f>
        <v>(金)</v>
      </c>
      <c r="G94" s="156" t="str">
        <f>CASBAH!P94</f>
        <v>敗</v>
      </c>
    </row>
    <row r="95" spans="3:7">
      <c r="C95" s="156" t="str">
        <f>LDNC!C95</f>
        <v>(火)</v>
      </c>
      <c r="D95" s="156" t="str">
        <f>LDNC!P96</f>
        <v>敗</v>
      </c>
      <c r="F95" s="156" t="str">
        <f>CASBAH!C95</f>
        <v>(金)</v>
      </c>
      <c r="G95" s="156" t="str">
        <f>CASBAH!P96</f>
        <v/>
      </c>
    </row>
    <row r="96" spans="3:7">
      <c r="C96" s="156"/>
      <c r="D96" s="156"/>
      <c r="F96" s="156"/>
      <c r="G96" s="156"/>
    </row>
    <row r="97" spans="3:7">
      <c r="C97" s="156"/>
      <c r="D97" s="156"/>
      <c r="F97" s="156"/>
      <c r="G97" s="156"/>
    </row>
    <row r="98" spans="3:7">
      <c r="C98" s="156" t="str">
        <f>LDNC!C99</f>
        <v>(木)</v>
      </c>
      <c r="D98" s="156" t="str">
        <f>LDNC!P98</f>
        <v>勝</v>
      </c>
      <c r="F98" s="156" t="str">
        <f>CASBAH!C99</f>
        <v>(月)</v>
      </c>
      <c r="G98" s="156" t="str">
        <f>CASBAH!P98</f>
        <v>勝</v>
      </c>
    </row>
    <row r="99" spans="3:7">
      <c r="C99" s="156" t="str">
        <f>LDNC!C99</f>
        <v>(木)</v>
      </c>
      <c r="D99" s="156" t="str">
        <f>LDNC!P100</f>
        <v/>
      </c>
      <c r="F99" s="156" t="str">
        <f>CASBAH!C99</f>
        <v>(月)</v>
      </c>
      <c r="G99" s="156" t="str">
        <f>CASBAH!P100</f>
        <v/>
      </c>
    </row>
    <row r="100" spans="3:7">
      <c r="C100" s="156"/>
      <c r="D100" s="156"/>
      <c r="F100" s="156"/>
      <c r="G100" s="156"/>
    </row>
    <row r="101" spans="3:7">
      <c r="C101" s="156"/>
      <c r="D101" s="156"/>
      <c r="F101" s="156"/>
      <c r="G101" s="156"/>
    </row>
    <row r="102" spans="3:7">
      <c r="C102" s="156" t="str">
        <f>LDNC!C103</f>
        <v>(火)</v>
      </c>
      <c r="D102" s="156" t="str">
        <f>LDNC!P102</f>
        <v>敗</v>
      </c>
      <c r="F102" s="156" t="str">
        <f>CASBAH!C103</f>
        <v>(金)</v>
      </c>
      <c r="G102" s="156" t="str">
        <f>CASBAH!P102</f>
        <v>敗</v>
      </c>
    </row>
    <row r="103" spans="3:7">
      <c r="C103" s="156" t="str">
        <f>LDNC!C103</f>
        <v>(火)</v>
      </c>
      <c r="D103" s="156" t="str">
        <f>LDNC!P104</f>
        <v/>
      </c>
      <c r="F103" s="156" t="str">
        <f>CASBAH!C103</f>
        <v>(金)</v>
      </c>
      <c r="G103" s="156" t="str">
        <f>CASBAH!P104</f>
        <v/>
      </c>
    </row>
    <row r="104" spans="3:7">
      <c r="C104" s="156"/>
      <c r="D104" s="156"/>
      <c r="F104" s="156"/>
      <c r="G104" s="156"/>
    </row>
    <row r="105" spans="3:7">
      <c r="C105" s="156"/>
      <c r="D105" s="156"/>
      <c r="F105" s="156"/>
      <c r="G105" s="156"/>
    </row>
    <row r="106" spans="3:7">
      <c r="C106" s="156" t="str">
        <f>LDNC!C107</f>
        <v>(火)</v>
      </c>
      <c r="D106" s="156" t="str">
        <f>LDNC!P106</f>
        <v/>
      </c>
      <c r="F106" s="156" t="str">
        <f>CASBAH!C107</f>
        <v>(月)</v>
      </c>
      <c r="G106" s="156" t="str">
        <f>CASBAH!P106</f>
        <v>敗</v>
      </c>
    </row>
    <row r="107" spans="3:7">
      <c r="C107" s="156" t="str">
        <f>LDNC!C107</f>
        <v>(火)</v>
      </c>
      <c r="D107" s="156" t="str">
        <f>LDNC!P108</f>
        <v>勝</v>
      </c>
      <c r="F107" s="156" t="str">
        <f>CASBAH!C107</f>
        <v>(月)</v>
      </c>
      <c r="G107" s="156" t="str">
        <f>CASBAH!P108</f>
        <v/>
      </c>
    </row>
    <row r="108" spans="3:7">
      <c r="C108" s="156"/>
      <c r="D108" s="156"/>
      <c r="F108" s="156"/>
      <c r="G108" s="156"/>
    </row>
    <row r="109" spans="3:7">
      <c r="C109" s="156"/>
      <c r="D109" s="156"/>
      <c r="F109" s="156"/>
      <c r="G109" s="156"/>
    </row>
    <row r="110" spans="3:7">
      <c r="C110" s="156" t="str">
        <f>LDNC!C111</f>
        <v>(火)</v>
      </c>
      <c r="D110" s="156" t="str">
        <f>LDNC!P110</f>
        <v/>
      </c>
      <c r="F110" s="156" t="str">
        <f>CASBAH!C111</f>
        <v>(月)</v>
      </c>
      <c r="G110" s="156" t="str">
        <f>CASBAH!P110</f>
        <v>勝</v>
      </c>
    </row>
    <row r="111" spans="3:7">
      <c r="C111" s="156" t="str">
        <f>LDNC!C111</f>
        <v>(火)</v>
      </c>
      <c r="D111" s="156" t="str">
        <f>LDNC!P112</f>
        <v>勝</v>
      </c>
      <c r="F111" s="156" t="str">
        <f>CASBAH!C111</f>
        <v>(月)</v>
      </c>
      <c r="G111" s="156" t="str">
        <f>CASBAH!P112</f>
        <v/>
      </c>
    </row>
    <row r="112" spans="3:7">
      <c r="C112" s="156"/>
      <c r="D112" s="156"/>
      <c r="F112" s="156"/>
      <c r="G112" s="156"/>
    </row>
    <row r="113" spans="3:7">
      <c r="C113" s="156"/>
      <c r="D113" s="156"/>
      <c r="F113" s="156"/>
      <c r="G113" s="156"/>
    </row>
    <row r="114" spans="3:7">
      <c r="C114" s="156" t="str">
        <f>LDNC!C115</f>
        <v>(木)</v>
      </c>
      <c r="D114" s="156" t="str">
        <f>LDNC!P114</f>
        <v>勝</v>
      </c>
      <c r="F114" s="156" t="str">
        <f>CASBAH!C115</f>
        <v>(水)</v>
      </c>
      <c r="G114" s="156" t="str">
        <f>CASBAH!P114</f>
        <v>敗</v>
      </c>
    </row>
    <row r="115" spans="3:7">
      <c r="C115" s="156" t="str">
        <f>LDNC!C115</f>
        <v>(木)</v>
      </c>
      <c r="D115" s="156" t="str">
        <f>LDNC!P116</f>
        <v/>
      </c>
      <c r="F115" s="156" t="str">
        <f>CASBAH!C115</f>
        <v>(水)</v>
      </c>
      <c r="G115" s="156" t="str">
        <f>CASBAH!P116</f>
        <v/>
      </c>
    </row>
    <row r="116" spans="3:7">
      <c r="C116" s="156"/>
      <c r="D116" s="156"/>
      <c r="F116" s="156"/>
      <c r="G116" s="156"/>
    </row>
    <row r="117" spans="3:7">
      <c r="C117" s="156"/>
      <c r="D117" s="156"/>
      <c r="F117" s="156"/>
      <c r="G117" s="156"/>
    </row>
    <row r="118" spans="3:7">
      <c r="C118" s="156" t="str">
        <f>LDNC!C119</f>
        <v>(火)</v>
      </c>
      <c r="D118" s="156" t="str">
        <f>LDNC!P118</f>
        <v/>
      </c>
      <c r="F118" s="156" t="str">
        <f>CASBAH!C119</f>
        <v>(金)</v>
      </c>
      <c r="G118" s="156" t="str">
        <f>CASBAH!P118</f>
        <v>敗</v>
      </c>
    </row>
    <row r="119" spans="3:7">
      <c r="C119" s="156" t="str">
        <f>LDNC!C119</f>
        <v>(火)</v>
      </c>
      <c r="D119" s="156" t="str">
        <f>LDNC!P120</f>
        <v>勝</v>
      </c>
      <c r="F119" s="156" t="str">
        <f>CASBAH!C119</f>
        <v>(金)</v>
      </c>
      <c r="G119" s="156" t="str">
        <f>CASBAH!P120</f>
        <v/>
      </c>
    </row>
    <row r="120" spans="3:7">
      <c r="C120" s="156"/>
      <c r="D120" s="156"/>
      <c r="F120" s="156"/>
      <c r="G120" s="156"/>
    </row>
    <row r="121" spans="3:7">
      <c r="C121" s="156"/>
      <c r="D121" s="156"/>
      <c r="F121" s="156"/>
      <c r="G121" s="156"/>
    </row>
    <row r="122" spans="3:7">
      <c r="C122" s="156" t="str">
        <f>LDNC!C123</f>
        <v>(木)</v>
      </c>
      <c r="D122" s="156" t="str">
        <f>LDNC!P122</f>
        <v>勝</v>
      </c>
      <c r="F122" s="156" t="str">
        <f>CASBAH!C123</f>
        <v>(月)</v>
      </c>
      <c r="G122" s="156" t="str">
        <f>CASBAH!P122</f>
        <v/>
      </c>
    </row>
    <row r="123" spans="3:7">
      <c r="C123" s="156" t="str">
        <f>LDNC!C123</f>
        <v>(木)</v>
      </c>
      <c r="D123" s="156" t="str">
        <f>LDNC!P124</f>
        <v/>
      </c>
      <c r="F123" s="156" t="str">
        <f>CASBAH!C123</f>
        <v>(月)</v>
      </c>
      <c r="G123" s="156" t="str">
        <f>CASBAH!P124</f>
        <v>勝</v>
      </c>
    </row>
    <row r="124" spans="3:7">
      <c r="C124" s="156"/>
      <c r="D124" s="156"/>
      <c r="F124" s="156"/>
      <c r="G124" s="156"/>
    </row>
    <row r="125" spans="3:7">
      <c r="C125" s="156"/>
      <c r="D125" s="156"/>
      <c r="F125" s="156"/>
      <c r="G125" s="156"/>
    </row>
    <row r="126" spans="3:7">
      <c r="C126" s="156" t="str">
        <f>LDNC!C127</f>
        <v>(火)</v>
      </c>
      <c r="D126" s="156" t="str">
        <f>LDNC!P126</f>
        <v>勝</v>
      </c>
      <c r="F126" s="156" t="str">
        <f>CASBAH!C127</f>
        <v>(水)</v>
      </c>
      <c r="G126" s="156" t="str">
        <f>CASBAH!P126</f>
        <v/>
      </c>
    </row>
    <row r="127" spans="3:7">
      <c r="C127" s="156" t="str">
        <f>LDNC!C127</f>
        <v>(火)</v>
      </c>
      <c r="D127" s="156" t="str">
        <f>LDNC!P128</f>
        <v/>
      </c>
      <c r="F127" s="156" t="str">
        <f>CASBAH!C127</f>
        <v>(水)</v>
      </c>
      <c r="G127" s="156" t="str">
        <f>CASBAH!P128</f>
        <v>敗</v>
      </c>
    </row>
    <row r="128" spans="3:7">
      <c r="C128" s="156"/>
      <c r="D128" s="156"/>
      <c r="F128" s="156"/>
      <c r="G128" s="156"/>
    </row>
    <row r="129" spans="3:7">
      <c r="C129" s="156"/>
      <c r="D129" s="156"/>
      <c r="F129" s="156"/>
      <c r="G129" s="156"/>
    </row>
    <row r="130" spans="3:7">
      <c r="C130" s="156" t="str">
        <f>LDNC!C131</f>
        <v>(木)</v>
      </c>
      <c r="D130" s="156" t="str">
        <f>LDNC!P130</f>
        <v>敗</v>
      </c>
      <c r="F130" s="156" t="str">
        <f>CASBAH!C131</f>
        <v>(金)</v>
      </c>
      <c r="G130" s="156" t="str">
        <f>CASBAH!P130</f>
        <v>勝</v>
      </c>
    </row>
    <row r="131" spans="3:7">
      <c r="C131" s="156" t="str">
        <f>LDNC!C131</f>
        <v>(木)</v>
      </c>
      <c r="D131" s="156" t="str">
        <f>LDNC!P132</f>
        <v/>
      </c>
      <c r="F131" s="156" t="str">
        <f>CASBAH!C131</f>
        <v>(金)</v>
      </c>
      <c r="G131" s="156" t="str">
        <f>CASBAH!P132</f>
        <v/>
      </c>
    </row>
    <row r="132" spans="3:7">
      <c r="C132" s="156"/>
      <c r="D132" s="156"/>
      <c r="F132" s="156"/>
      <c r="G132" s="156"/>
    </row>
    <row r="133" spans="3:7">
      <c r="C133" s="156"/>
      <c r="D133" s="156"/>
      <c r="F133" s="156"/>
      <c r="G133" s="156"/>
    </row>
    <row r="134" spans="3:7">
      <c r="C134" s="156" t="str">
        <f>LDNC!C135</f>
        <v>(木)</v>
      </c>
      <c r="D134" s="156" t="str">
        <f>LDNC!P134</f>
        <v/>
      </c>
      <c r="F134" s="156" t="str">
        <f>CASBAH!C135</f>
        <v>(月)</v>
      </c>
      <c r="G134" s="156" t="str">
        <f>CASBAH!P134</f>
        <v/>
      </c>
    </row>
    <row r="135" spans="3:7">
      <c r="C135" s="156" t="str">
        <f>LDNC!C135</f>
        <v>(木)</v>
      </c>
      <c r="D135" s="156" t="str">
        <f>LDNC!P136</f>
        <v>勝</v>
      </c>
      <c r="F135" s="156" t="str">
        <f>CASBAH!C135</f>
        <v>(月)</v>
      </c>
      <c r="G135" s="156" t="str">
        <f>CASBAH!P136</f>
        <v>勝</v>
      </c>
    </row>
    <row r="136" spans="3:7">
      <c r="C136" s="156"/>
      <c r="D136" s="156"/>
      <c r="F136" s="156"/>
      <c r="G136" s="156"/>
    </row>
    <row r="137" spans="3:7">
      <c r="C137" s="156"/>
      <c r="D137" s="156"/>
      <c r="F137" s="156"/>
      <c r="G137" s="156"/>
    </row>
    <row r="138" spans="3:7">
      <c r="C138" s="156" t="str">
        <f>LDNC!C139</f>
        <v>(火)</v>
      </c>
      <c r="D138" s="156" t="str">
        <f>LDNC!P138</f>
        <v/>
      </c>
      <c r="F138" s="156" t="str">
        <f>CASBAH!C139</f>
        <v>(月)</v>
      </c>
      <c r="G138" s="156" t="str">
        <f>CASBAH!P138</f>
        <v>勝</v>
      </c>
    </row>
    <row r="139" spans="3:7">
      <c r="C139" s="156" t="str">
        <f>LDNC!C139</f>
        <v>(火)</v>
      </c>
      <c r="D139" s="156" t="str">
        <f>LDNC!P140</f>
        <v>勝</v>
      </c>
      <c r="F139" s="156" t="str">
        <f>CASBAH!C139</f>
        <v>(月)</v>
      </c>
      <c r="G139" s="156" t="str">
        <f>CASBAH!P140</f>
        <v/>
      </c>
    </row>
    <row r="140" spans="3:7">
      <c r="C140" s="156"/>
      <c r="D140" s="156"/>
      <c r="F140" s="156"/>
      <c r="G140" s="156"/>
    </row>
    <row r="141" spans="3:7">
      <c r="C141" s="156"/>
      <c r="D141" s="156"/>
      <c r="F141" s="156"/>
      <c r="G141" s="156"/>
    </row>
    <row r="142" spans="3:7">
      <c r="C142" s="156" t="str">
        <f>LDNC!C143</f>
        <v>(木)</v>
      </c>
      <c r="D142" s="156" t="str">
        <f>LDNC!P142</f>
        <v/>
      </c>
      <c r="F142" s="156" t="str">
        <f>CASBAH!C143</f>
        <v>(火)</v>
      </c>
      <c r="G142" s="156" t="str">
        <f>CASBAH!P142</f>
        <v>勝</v>
      </c>
    </row>
    <row r="143" spans="3:7">
      <c r="C143" s="156" t="str">
        <f>LDNC!C143</f>
        <v>(木)</v>
      </c>
      <c r="D143" s="156" t="str">
        <f>LDNC!P144</f>
        <v>敗</v>
      </c>
      <c r="F143" s="156" t="str">
        <f>CASBAH!C143</f>
        <v>(火)</v>
      </c>
      <c r="G143" s="156" t="str">
        <f>CASBAH!P144</f>
        <v/>
      </c>
    </row>
    <row r="144" spans="3:7">
      <c r="C144" s="156"/>
      <c r="D144" s="156"/>
      <c r="F144" s="156"/>
      <c r="G144" s="156"/>
    </row>
    <row r="145" spans="3:7">
      <c r="C145" s="156"/>
      <c r="D145" s="156"/>
      <c r="F145" s="156"/>
      <c r="G145" s="156"/>
    </row>
    <row r="146" spans="3:7">
      <c r="C146" s="156" t="str">
        <f>LDNC!C147</f>
        <v>(火)</v>
      </c>
      <c r="D146" s="156" t="str">
        <f>LDNC!P146</f>
        <v/>
      </c>
      <c r="F146" s="156" t="str">
        <f>CASBAH!C147</f>
        <v>(水)</v>
      </c>
      <c r="G146" s="156" t="str">
        <f>CASBAH!P146</f>
        <v>勝</v>
      </c>
    </row>
    <row r="147" spans="3:7">
      <c r="C147" s="156" t="str">
        <f>LDNC!C147</f>
        <v>(火)</v>
      </c>
      <c r="D147" s="156" t="str">
        <f>LDNC!P148</f>
        <v>敗</v>
      </c>
      <c r="F147" s="156" t="str">
        <f>CASBAH!C147</f>
        <v>(水)</v>
      </c>
      <c r="G147" s="156" t="str">
        <f>CASBAH!P148</f>
        <v/>
      </c>
    </row>
    <row r="148" spans="3:7">
      <c r="C148" s="156"/>
      <c r="D148" s="156"/>
      <c r="F148" s="156"/>
      <c r="G148" s="156"/>
    </row>
    <row r="149" spans="3:7">
      <c r="C149" s="156"/>
      <c r="D149" s="156"/>
      <c r="F149" s="156"/>
      <c r="G149" s="156"/>
    </row>
    <row r="150" spans="3:7">
      <c r="C150" s="156" t="str">
        <f>LDNC!C151</f>
        <v>(木)</v>
      </c>
      <c r="D150" s="156" t="str">
        <f>LDNC!P150</f>
        <v>勝</v>
      </c>
      <c r="F150" s="156" t="str">
        <f>CASBAH!C151</f>
        <v>(木)</v>
      </c>
      <c r="G150" s="156" t="str">
        <f>CASBAH!P150</f>
        <v>勝</v>
      </c>
    </row>
    <row r="151" spans="3:7">
      <c r="C151" s="156" t="str">
        <f>LDNC!C151</f>
        <v>(木)</v>
      </c>
      <c r="D151" s="156" t="str">
        <f>LDNC!P152</f>
        <v/>
      </c>
      <c r="F151" s="156" t="str">
        <f>CASBAH!C151</f>
        <v>(木)</v>
      </c>
      <c r="G151" s="156" t="str">
        <f>CASBAH!P152</f>
        <v/>
      </c>
    </row>
    <row r="152" spans="3:7">
      <c r="C152" s="156"/>
      <c r="D152" s="156"/>
      <c r="F152" s="156"/>
      <c r="G152" s="156"/>
    </row>
    <row r="153" spans="3:7">
      <c r="C153" s="156"/>
      <c r="D153" s="156"/>
      <c r="F153" s="156"/>
      <c r="G153" s="156"/>
    </row>
    <row r="154" spans="3:7">
      <c r="C154" s="156" t="str">
        <f>LDNC!C155</f>
        <v>(火)</v>
      </c>
      <c r="D154" s="156" t="str">
        <f>LDNC!P154</f>
        <v>勝</v>
      </c>
      <c r="F154" s="156" t="str">
        <f>CASBAH!C155</f>
        <v>(水)</v>
      </c>
      <c r="G154" s="156" t="str">
        <f>CASBAH!P154</f>
        <v>敗</v>
      </c>
    </row>
    <row r="155" spans="3:7">
      <c r="C155" s="156" t="str">
        <f>LDNC!C155</f>
        <v>(火)</v>
      </c>
      <c r="D155" s="156" t="str">
        <f>LDNC!P156</f>
        <v/>
      </c>
      <c r="F155" s="156" t="str">
        <f>CASBAH!C155</f>
        <v>(水)</v>
      </c>
      <c r="G155" s="156" t="str">
        <f>CASBAH!P156</f>
        <v/>
      </c>
    </row>
    <row r="156" spans="3:7">
      <c r="C156" s="156"/>
      <c r="D156" s="156"/>
      <c r="F156" s="156"/>
      <c r="G156" s="156"/>
    </row>
    <row r="157" spans="3:7">
      <c r="C157" s="156"/>
      <c r="D157" s="156"/>
      <c r="F157" s="156"/>
      <c r="G157" s="156"/>
    </row>
    <row r="158" spans="3:7">
      <c r="C158" s="156" t="str">
        <f>LDNC!C159</f>
        <v>(木)</v>
      </c>
      <c r="D158" s="156" t="str">
        <f>LDNC!P158</f>
        <v>勝</v>
      </c>
      <c r="F158" s="156" t="str">
        <f>CASBAH!C159</f>
        <v>(月)</v>
      </c>
      <c r="G158" s="156" t="str">
        <f>CASBAH!P158</f>
        <v/>
      </c>
    </row>
    <row r="159" spans="3:7">
      <c r="C159" s="156" t="str">
        <f>LDNC!C159</f>
        <v>(木)</v>
      </c>
      <c r="D159" s="156" t="str">
        <f>LDNC!P160</f>
        <v/>
      </c>
      <c r="F159" s="156" t="str">
        <f>CASBAH!C159</f>
        <v>(月)</v>
      </c>
      <c r="G159" s="156" t="str">
        <f>CASBAH!P160</f>
        <v>敗</v>
      </c>
    </row>
    <row r="160" spans="3:7">
      <c r="C160" s="156"/>
      <c r="D160" s="156"/>
      <c r="F160" s="156"/>
      <c r="G160" s="156"/>
    </row>
    <row r="161" spans="3:7">
      <c r="C161" s="156"/>
      <c r="D161" s="156"/>
      <c r="F161" s="156"/>
      <c r="G161" s="156"/>
    </row>
    <row r="162" spans="3:7">
      <c r="C162" s="156" t="str">
        <f>LDNC!C163</f>
        <v>(火)</v>
      </c>
      <c r="D162" s="156" t="str">
        <f>LDNC!P162</f>
        <v>勝</v>
      </c>
      <c r="F162" s="156" t="str">
        <f>CASBAH!C163</f>
        <v>(金)</v>
      </c>
      <c r="G162" s="156" t="str">
        <f>CASBAH!P162</f>
        <v>勝</v>
      </c>
    </row>
    <row r="163" spans="3:7">
      <c r="C163" s="156" t="str">
        <f>LDNC!C163</f>
        <v>(火)</v>
      </c>
      <c r="D163" s="156" t="str">
        <f>LDNC!P164</f>
        <v/>
      </c>
      <c r="F163" s="156" t="str">
        <f>CASBAH!C163</f>
        <v>(金)</v>
      </c>
      <c r="G163" s="156" t="str">
        <f>CASBAH!P164</f>
        <v/>
      </c>
    </row>
    <row r="164" spans="3:7">
      <c r="C164" s="156"/>
      <c r="D164" s="156"/>
      <c r="F164" s="156"/>
      <c r="G164" s="156"/>
    </row>
    <row r="165" spans="3:7">
      <c r="C165" s="156"/>
      <c r="D165" s="156"/>
      <c r="F165" s="156"/>
      <c r="G165" s="156"/>
    </row>
    <row r="166" spans="3:7">
      <c r="C166" s="156" t="str">
        <f>LDNC!C167</f>
        <v>(木)</v>
      </c>
      <c r="D166" s="156" t="str">
        <f>LDNC!P166</f>
        <v>敗</v>
      </c>
      <c r="F166" s="156" t="str">
        <f>CASBAH!C167</f>
        <v>(月)</v>
      </c>
      <c r="G166" s="156" t="str">
        <f>CASBAH!P166</f>
        <v/>
      </c>
    </row>
    <row r="167" spans="3:7">
      <c r="C167" s="156" t="str">
        <f>LDNC!C167</f>
        <v>(木)</v>
      </c>
      <c r="D167" s="156" t="str">
        <f>LDNC!P168</f>
        <v/>
      </c>
      <c r="F167" s="156" t="str">
        <f>CASBAH!C167</f>
        <v>(月)</v>
      </c>
      <c r="G167" s="156" t="str">
        <f>CASBAH!P168</f>
        <v>勝</v>
      </c>
    </row>
    <row r="168" spans="3:7">
      <c r="C168" s="156"/>
      <c r="D168" s="156"/>
      <c r="F168" s="156"/>
      <c r="G168" s="156"/>
    </row>
    <row r="169" spans="3:7">
      <c r="C169" s="156"/>
      <c r="D169" s="156"/>
      <c r="F169" s="156"/>
      <c r="G169" s="156"/>
    </row>
    <row r="170" spans="3:7">
      <c r="C170" s="156" t="str">
        <f>LDNC!C171</f>
        <v>(火)</v>
      </c>
      <c r="D170" s="156" t="str">
        <f>LDNC!P170</f>
        <v>勝</v>
      </c>
      <c r="F170" s="156" t="str">
        <f>CASBAH!C171</f>
        <v>(水)</v>
      </c>
      <c r="G170" s="156" t="str">
        <f>CASBAH!P170</f>
        <v/>
      </c>
    </row>
    <row r="171" spans="3:7">
      <c r="C171" s="156" t="str">
        <f>LDNC!C171</f>
        <v>(火)</v>
      </c>
      <c r="D171" s="156" t="str">
        <f>LDNC!P172</f>
        <v/>
      </c>
      <c r="F171" s="156" t="str">
        <f>CASBAH!C171</f>
        <v>(水)</v>
      </c>
      <c r="G171" s="156" t="str">
        <f>CASBAH!P172</f>
        <v>勝</v>
      </c>
    </row>
    <row r="172" spans="3:7">
      <c r="C172" s="156"/>
      <c r="D172" s="156"/>
      <c r="F172" s="156"/>
      <c r="G172" s="156"/>
    </row>
    <row r="173" spans="3:7">
      <c r="C173" s="156"/>
      <c r="D173" s="156"/>
      <c r="F173" s="156"/>
      <c r="G173" s="156"/>
    </row>
    <row r="174" spans="3:7">
      <c r="C174" s="156" t="str">
        <f>LDNC!C175</f>
        <v>(木)</v>
      </c>
      <c r="D174" s="156" t="str">
        <f>LDNC!P174</f>
        <v>敗</v>
      </c>
      <c r="F174" s="156" t="str">
        <f>CASBAH!C175</f>
        <v>(金)</v>
      </c>
      <c r="G174" s="156" t="str">
        <f>CASBAH!P174</f>
        <v/>
      </c>
    </row>
    <row r="175" spans="3:7">
      <c r="C175" s="156" t="str">
        <f>LDNC!C175</f>
        <v>(木)</v>
      </c>
      <c r="D175" s="156" t="str">
        <f>LDNC!P176</f>
        <v/>
      </c>
      <c r="F175" s="156" t="str">
        <f>CASBAH!C175</f>
        <v>(金)</v>
      </c>
      <c r="G175" s="156" t="str">
        <f>CASBAH!P176</f>
        <v>勝</v>
      </c>
    </row>
    <row r="176" spans="3:7">
      <c r="C176" s="156"/>
      <c r="D176" s="156"/>
      <c r="F176" s="156"/>
      <c r="G176" s="156"/>
    </row>
    <row r="177" spans="3:7">
      <c r="C177" s="156"/>
      <c r="D177" s="156"/>
      <c r="F177" s="156"/>
      <c r="G177" s="156"/>
    </row>
    <row r="178" spans="3:7">
      <c r="C178" s="156" t="str">
        <f>LDNC!C179</f>
        <v>(火)</v>
      </c>
      <c r="D178" s="156" t="str">
        <f>LDNC!P178</f>
        <v>勝</v>
      </c>
      <c r="F178" s="156" t="str">
        <f>CASBAH!C179</f>
        <v>(月)</v>
      </c>
      <c r="G178" s="156" t="str">
        <f>CASBAH!P178</f>
        <v/>
      </c>
    </row>
    <row r="179" spans="3:7">
      <c r="C179" s="156" t="str">
        <f>LDNC!C179</f>
        <v>(火)</v>
      </c>
      <c r="D179" s="156" t="str">
        <f>LDNC!P180</f>
        <v/>
      </c>
      <c r="F179" s="156" t="str">
        <f>CASBAH!C179</f>
        <v>(月)</v>
      </c>
      <c r="G179" s="156" t="str">
        <f>CASBAH!P180</f>
        <v>勝</v>
      </c>
    </row>
    <row r="180" spans="3:7">
      <c r="C180" s="156"/>
      <c r="D180" s="156"/>
      <c r="F180" s="156"/>
      <c r="G180" s="156"/>
    </row>
    <row r="181" spans="3:7">
      <c r="C181" s="156"/>
      <c r="D181" s="156"/>
      <c r="F181" s="156"/>
      <c r="G181" s="156"/>
    </row>
    <row r="182" spans="3:7">
      <c r="C182" s="156" t="str">
        <f>LDNC!C183</f>
        <v>(木)</v>
      </c>
      <c r="D182" s="156" t="str">
        <f>LDNC!P182</f>
        <v>敗</v>
      </c>
      <c r="F182" s="156" t="str">
        <f>CASBAH!C183</f>
        <v>(水)</v>
      </c>
      <c r="G182" s="156" t="str">
        <f>CASBAH!P182</f>
        <v>勝</v>
      </c>
    </row>
    <row r="183" spans="3:7">
      <c r="C183" s="156" t="str">
        <f>LDNC!C183</f>
        <v>(木)</v>
      </c>
      <c r="D183" s="156" t="str">
        <f>LDNC!P184</f>
        <v/>
      </c>
      <c r="F183" s="156" t="str">
        <f>CASBAH!C183</f>
        <v>(水)</v>
      </c>
      <c r="G183" s="156" t="str">
        <f>CASBAH!P184</f>
        <v/>
      </c>
    </row>
    <row r="184" spans="3:7">
      <c r="C184" s="156"/>
      <c r="D184" s="156"/>
      <c r="F184" s="156"/>
      <c r="G184" s="156"/>
    </row>
    <row r="185" spans="3:7">
      <c r="C185" s="156"/>
      <c r="D185" s="156"/>
      <c r="F185" s="156"/>
      <c r="G185" s="156"/>
    </row>
    <row r="186" spans="3:7">
      <c r="C186" s="156" t="str">
        <f>LDNC!C187</f>
        <v>(火)</v>
      </c>
      <c r="D186" s="156" t="str">
        <f>LDNC!P186</f>
        <v/>
      </c>
      <c r="F186" s="156" t="str">
        <f>CASBAH!C187</f>
        <v>(金)</v>
      </c>
      <c r="G186" s="156" t="str">
        <f>CASBAH!P186</f>
        <v/>
      </c>
    </row>
    <row r="187" spans="3:7">
      <c r="C187" s="156" t="str">
        <f>LDNC!C187</f>
        <v>(火)</v>
      </c>
      <c r="D187" s="156" t="str">
        <f>LDNC!P188</f>
        <v>勝</v>
      </c>
      <c r="F187" s="156" t="str">
        <f>CASBAH!C187</f>
        <v>(金)</v>
      </c>
      <c r="G187" s="156" t="str">
        <f>CASBAH!P188</f>
        <v>勝</v>
      </c>
    </row>
    <row r="188" spans="3:7">
      <c r="C188" s="156"/>
      <c r="D188" s="156"/>
      <c r="F188" s="156"/>
      <c r="G188" s="156"/>
    </row>
    <row r="189" spans="3:7">
      <c r="C189" s="156"/>
      <c r="D189" s="156"/>
      <c r="F189" s="156"/>
      <c r="G189" s="156"/>
    </row>
    <row r="190" spans="3:7">
      <c r="C190" s="156" t="str">
        <f>LDNC!C191</f>
        <v>(木)</v>
      </c>
      <c r="D190" s="156" t="str">
        <f>LDNC!P190</f>
        <v/>
      </c>
      <c r="F190" s="156" t="str">
        <f>CASBAH!C191</f>
        <v>(水)</v>
      </c>
      <c r="G190" s="156" t="str">
        <f>CASBAH!P190</f>
        <v/>
      </c>
    </row>
    <row r="191" spans="3:7">
      <c r="C191" s="156" t="str">
        <f>LDNC!C191</f>
        <v>(木)</v>
      </c>
      <c r="D191" s="156" t="str">
        <f>LDNC!P192</f>
        <v>敗</v>
      </c>
      <c r="F191" s="156" t="str">
        <f>CASBAH!C191</f>
        <v>(水)</v>
      </c>
      <c r="G191" s="156" t="str">
        <f>CASBAH!P192</f>
        <v>敗</v>
      </c>
    </row>
    <row r="192" spans="3:7">
      <c r="C192" s="156"/>
      <c r="D192" s="156"/>
      <c r="F192" s="156"/>
      <c r="G192" s="156"/>
    </row>
    <row r="193" spans="3:7">
      <c r="C193" s="156"/>
      <c r="D193" s="156"/>
      <c r="F193" s="156"/>
      <c r="G193" s="156"/>
    </row>
    <row r="194" spans="3:7">
      <c r="C194" s="156" t="str">
        <f>LDNC!C195</f>
        <v>(火)</v>
      </c>
      <c r="D194" s="156" t="str">
        <f>LDNC!P194</f>
        <v/>
      </c>
      <c r="F194" s="156" t="str">
        <f>CASBAH!C195</f>
        <v>(水)</v>
      </c>
      <c r="G194" s="156" t="str">
        <f>CASBAH!P194</f>
        <v/>
      </c>
    </row>
    <row r="195" spans="3:7">
      <c r="C195" s="156" t="str">
        <f>LDNC!C195</f>
        <v>(火)</v>
      </c>
      <c r="D195" s="156" t="str">
        <f>LDNC!P196</f>
        <v>敗</v>
      </c>
      <c r="F195" s="156" t="str">
        <f>CASBAH!C195</f>
        <v>(水)</v>
      </c>
      <c r="G195" s="156" t="str">
        <f>CASBAH!P196</f>
        <v>勝</v>
      </c>
    </row>
    <row r="196" spans="3:7">
      <c r="C196" s="156"/>
      <c r="D196" s="156"/>
      <c r="F196" s="156"/>
      <c r="G196" s="156"/>
    </row>
    <row r="197" spans="3:7">
      <c r="C197" s="156"/>
      <c r="D197" s="156"/>
      <c r="F197" s="156"/>
      <c r="G197" s="156"/>
    </row>
    <row r="198" spans="3:7">
      <c r="C198" s="156" t="str">
        <f>LDNC!C199</f>
        <v>(木)</v>
      </c>
      <c r="D198" s="156" t="str">
        <f>LDNC!P198</f>
        <v/>
      </c>
      <c r="F198" s="156" t="str">
        <f>CASBAH!C199</f>
        <v>(月)</v>
      </c>
      <c r="G198" s="156" t="str">
        <f>CASBAH!P198</f>
        <v>勝</v>
      </c>
    </row>
    <row r="199" spans="3:7">
      <c r="C199" s="156" t="str">
        <f>LDNC!C199</f>
        <v>(木)</v>
      </c>
      <c r="D199" s="156" t="str">
        <f>LDNC!P200</f>
        <v>勝</v>
      </c>
      <c r="F199" s="156" t="str">
        <f>CASBAH!C199</f>
        <v>(月)</v>
      </c>
      <c r="G199" s="156" t="str">
        <f>CASBAH!P200</f>
        <v/>
      </c>
    </row>
    <row r="200" spans="3:7">
      <c r="C200" s="156"/>
      <c r="D200" s="156"/>
      <c r="F200" s="156"/>
      <c r="G200" s="156"/>
    </row>
    <row r="201" spans="3:7">
      <c r="C201" s="156"/>
      <c r="D201" s="156"/>
      <c r="F201" s="156"/>
      <c r="G201" s="156"/>
    </row>
    <row r="202" spans="3:7">
      <c r="C202" s="156" t="str">
        <f>LDNC!C203</f>
        <v>(火)</v>
      </c>
      <c r="D202" s="156" t="str">
        <f>LDNC!P202</f>
        <v>敗</v>
      </c>
      <c r="F202" s="156" t="str">
        <f>CASBAH!C203</f>
        <v>(水)</v>
      </c>
      <c r="G202" s="156" t="str">
        <f>CASBAH!P202</f>
        <v>勝</v>
      </c>
    </row>
    <row r="203" spans="3:7">
      <c r="C203" s="156" t="str">
        <f>LDNC!C203</f>
        <v>(火)</v>
      </c>
      <c r="D203" s="156" t="str">
        <f>LDNC!P204</f>
        <v/>
      </c>
      <c r="F203" s="156" t="str">
        <f>CASBAH!C203</f>
        <v>(水)</v>
      </c>
      <c r="G203" s="156" t="str">
        <f>CASBAH!P204</f>
        <v/>
      </c>
    </row>
    <row r="204" spans="3:7">
      <c r="C204" s="156"/>
      <c r="D204" s="156"/>
      <c r="F204" s="156"/>
      <c r="G204" s="156"/>
    </row>
    <row r="205" spans="3:7">
      <c r="C205" s="156"/>
      <c r="D205" s="156"/>
      <c r="F205" s="156"/>
      <c r="G205" s="156"/>
    </row>
    <row r="206" spans="3:7">
      <c r="C206" s="156" t="str">
        <f>LDNC!C207</f>
        <v>(火)</v>
      </c>
      <c r="D206" s="156" t="str">
        <f>LDNC!P206</f>
        <v/>
      </c>
      <c r="F206" s="156" t="str">
        <f>CASBAH!C207</f>
        <v>(金)</v>
      </c>
      <c r="G206" s="156" t="str">
        <f>CASBAH!P206</f>
        <v/>
      </c>
    </row>
    <row r="207" spans="3:7">
      <c r="C207" s="156" t="str">
        <f>LDNC!C207</f>
        <v>(火)</v>
      </c>
      <c r="D207" s="156" t="str">
        <f>LDNC!P208</f>
        <v>勝</v>
      </c>
      <c r="F207" s="156" t="str">
        <f>CASBAH!C207</f>
        <v>(金)</v>
      </c>
      <c r="G207" s="156" t="str">
        <f>CASBAH!P208</f>
        <v>勝</v>
      </c>
    </row>
    <row r="208" spans="3:7">
      <c r="C208" s="156"/>
      <c r="D208" s="156"/>
      <c r="F208" s="156"/>
      <c r="G208" s="156"/>
    </row>
    <row r="209" spans="3:7">
      <c r="C209" s="156"/>
      <c r="D209" s="156"/>
      <c r="F209" s="156"/>
      <c r="G209" s="156"/>
    </row>
    <row r="210" spans="3:7">
      <c r="C210" s="156" t="str">
        <f>LDNC!C211</f>
        <v>(木)</v>
      </c>
      <c r="D210" s="156" t="str">
        <f>LDNC!P210</f>
        <v>敗</v>
      </c>
      <c r="F210" s="156" t="str">
        <f>CASBAH!C211</f>
        <v>(月)</v>
      </c>
      <c r="G210" s="156" t="str">
        <f>CASBAH!P210</f>
        <v>勝</v>
      </c>
    </row>
    <row r="211" spans="3:7">
      <c r="C211" s="156" t="str">
        <f>LDNC!C211</f>
        <v>(木)</v>
      </c>
      <c r="D211" s="156" t="str">
        <f>LDNC!P212</f>
        <v/>
      </c>
      <c r="F211" s="156" t="str">
        <f>CASBAH!C211</f>
        <v>(月)</v>
      </c>
      <c r="G211" s="156" t="str">
        <f>CASBAH!P212</f>
        <v/>
      </c>
    </row>
    <row r="212" spans="3:7">
      <c r="C212" s="156"/>
      <c r="D212" s="156"/>
      <c r="F212" s="156"/>
      <c r="G212" s="156"/>
    </row>
    <row r="213" spans="3:7">
      <c r="C213" s="156"/>
      <c r="D213" s="156"/>
      <c r="F213" s="156"/>
      <c r="G213" s="156"/>
    </row>
    <row r="214" spans="3:7">
      <c r="C214" s="156" t="str">
        <f>LDNC!C215</f>
        <v>(火)</v>
      </c>
      <c r="D214" s="156" t="str">
        <f>LDNC!P214</f>
        <v/>
      </c>
      <c r="F214" s="156" t="str">
        <f>CASBAH!C215</f>
        <v>(水)</v>
      </c>
      <c r="G214" s="156" t="str">
        <f>CASBAH!P214</f>
        <v/>
      </c>
    </row>
    <row r="215" spans="3:7">
      <c r="C215" s="156" t="str">
        <f>LDNC!C215</f>
        <v>(火)</v>
      </c>
      <c r="D215" s="156" t="str">
        <f>LDNC!P216</f>
        <v>敗</v>
      </c>
      <c r="F215" s="156" t="str">
        <f>CASBAH!C215</f>
        <v>(水)</v>
      </c>
      <c r="G215" s="156" t="str">
        <f>CASBAH!P216</f>
        <v>敗</v>
      </c>
    </row>
    <row r="216" spans="3:7">
      <c r="C216" s="156"/>
      <c r="D216" s="156"/>
      <c r="F216" s="156"/>
      <c r="G216" s="156"/>
    </row>
    <row r="217" spans="3:7">
      <c r="C217" s="156"/>
      <c r="D217" s="156"/>
      <c r="F217" s="156"/>
      <c r="G217" s="156"/>
    </row>
    <row r="218" spans="3:7">
      <c r="C218" s="156" t="str">
        <f>LDNC!C219</f>
        <v>(木)</v>
      </c>
      <c r="D218" s="156" t="str">
        <f>LDNC!P218</f>
        <v/>
      </c>
      <c r="F218" s="156" t="str">
        <f>CASBAH!C219</f>
        <v>(金)</v>
      </c>
      <c r="G218" s="156" t="str">
        <f>CASBAH!P218</f>
        <v>敗</v>
      </c>
    </row>
    <row r="219" spans="3:7">
      <c r="C219" s="156" t="str">
        <f>LDNC!C219</f>
        <v>(木)</v>
      </c>
      <c r="D219" s="156" t="str">
        <f>LDNC!P220</f>
        <v>敗</v>
      </c>
      <c r="F219" s="156" t="str">
        <f>CASBAH!C219</f>
        <v>(金)</v>
      </c>
      <c r="G219" s="156" t="str">
        <f>CASBAH!P220</f>
        <v/>
      </c>
    </row>
    <row r="220" spans="3:7">
      <c r="C220" s="156"/>
      <c r="D220" s="156"/>
      <c r="F220" s="156"/>
      <c r="G220" s="156"/>
    </row>
    <row r="221" spans="3:7">
      <c r="C221" s="156"/>
      <c r="D221" s="156"/>
      <c r="F221" s="156"/>
      <c r="G221" s="156"/>
    </row>
    <row r="222" spans="3:7">
      <c r="C222" s="156" t="str">
        <f>LDNC!C223</f>
        <v>(火)</v>
      </c>
      <c r="D222" s="156" t="str">
        <f>LDNC!P222</f>
        <v/>
      </c>
      <c r="F222" s="156" t="str">
        <f>CASBAH!C223</f>
        <v>(月)</v>
      </c>
      <c r="G222" s="156" t="str">
        <f>CASBAH!P222</f>
        <v>勝</v>
      </c>
    </row>
    <row r="223" spans="3:7">
      <c r="C223" s="156" t="str">
        <f>LDNC!C223</f>
        <v>(火)</v>
      </c>
      <c r="D223" s="156" t="str">
        <f>LDNC!P224</f>
        <v>勝</v>
      </c>
      <c r="F223" s="156" t="str">
        <f>CASBAH!C223</f>
        <v>(月)</v>
      </c>
      <c r="G223" s="156" t="str">
        <f>CASBAH!P224</f>
        <v/>
      </c>
    </row>
    <row r="224" spans="3:7">
      <c r="C224" s="156"/>
      <c r="D224" s="156"/>
      <c r="F224" s="156"/>
      <c r="G224" s="156"/>
    </row>
    <row r="225" spans="3:7">
      <c r="C225" s="156"/>
      <c r="D225" s="156"/>
      <c r="F225" s="156"/>
      <c r="G225" s="156"/>
    </row>
    <row r="226" spans="3:7">
      <c r="C226" s="156" t="str">
        <f>LDNC!C227</f>
        <v>(木)</v>
      </c>
      <c r="D226" s="156" t="str">
        <f>LDNC!P226</f>
        <v>敗</v>
      </c>
      <c r="F226" s="156" t="str">
        <f>CASBAH!C227</f>
        <v>(水)</v>
      </c>
      <c r="G226" s="156" t="str">
        <f>CASBAH!P226</f>
        <v/>
      </c>
    </row>
    <row r="227" spans="3:7">
      <c r="C227" s="156" t="str">
        <f>LDNC!C227</f>
        <v>(木)</v>
      </c>
      <c r="D227" s="156" t="str">
        <f>LDNC!P228</f>
        <v/>
      </c>
      <c r="F227" s="156" t="str">
        <f>CASBAH!C227</f>
        <v>(水)</v>
      </c>
      <c r="G227" s="156" t="str">
        <f>CASBAH!P228</f>
        <v>敗</v>
      </c>
    </row>
    <row r="228" spans="3:7">
      <c r="C228" s="156"/>
      <c r="D228" s="156"/>
      <c r="F228" s="156"/>
      <c r="G228" s="156"/>
    </row>
    <row r="229" spans="3:7">
      <c r="C229" s="156"/>
      <c r="D229" s="156"/>
      <c r="F229" s="156"/>
      <c r="G229" s="156"/>
    </row>
    <row r="230" spans="3:7">
      <c r="C230" s="156" t="str">
        <f>LDNC!C231</f>
        <v>(火)</v>
      </c>
      <c r="D230" s="156" t="str">
        <f>LDNC!P230</f>
        <v/>
      </c>
      <c r="F230" s="156" t="str">
        <f>CASBAH!C231</f>
        <v>(水)</v>
      </c>
      <c r="G230" s="156" t="str">
        <f>CASBAH!P230</f>
        <v/>
      </c>
    </row>
    <row r="231" spans="3:7">
      <c r="C231" s="156" t="str">
        <f>LDNC!C231</f>
        <v>(火)</v>
      </c>
      <c r="D231" s="156" t="str">
        <f>LDNC!P232</f>
        <v>敗</v>
      </c>
      <c r="F231" s="156" t="str">
        <f>CASBAH!C231</f>
        <v>(水)</v>
      </c>
      <c r="G231" s="156" t="str">
        <f>CASBAH!P232</f>
        <v>勝</v>
      </c>
    </row>
    <row r="232" spans="3:7">
      <c r="C232" s="156"/>
      <c r="D232" s="156"/>
      <c r="F232" s="156"/>
      <c r="G232" s="156"/>
    </row>
    <row r="233" spans="3:7">
      <c r="C233" s="156"/>
      <c r="D233" s="156"/>
      <c r="F233" s="156"/>
      <c r="G233" s="156"/>
    </row>
    <row r="234" spans="3:7">
      <c r="C234" s="156" t="str">
        <f>LDNC!C235</f>
        <v>(木）</v>
      </c>
      <c r="D234" s="156" t="str">
        <f>LDNC!P234</f>
        <v>勝</v>
      </c>
      <c r="F234" s="156" t="str">
        <f>CASBAH!C235</f>
        <v>(金)</v>
      </c>
      <c r="G234" s="156" t="str">
        <f>CASBAH!P234</f>
        <v/>
      </c>
    </row>
    <row r="235" spans="3:7">
      <c r="C235" s="156" t="str">
        <f>LDNC!C235</f>
        <v>(木）</v>
      </c>
      <c r="D235" s="156" t="str">
        <f>LDNC!P236</f>
        <v/>
      </c>
      <c r="F235" s="156" t="str">
        <f>CASBAH!C235</f>
        <v>(金)</v>
      </c>
      <c r="G235" s="156" t="str">
        <f>CASBAH!P236</f>
        <v>敗</v>
      </c>
    </row>
    <row r="236" spans="3:7">
      <c r="C236" s="156"/>
      <c r="D236" s="156"/>
      <c r="F236" s="156"/>
      <c r="G236" s="156"/>
    </row>
    <row r="237" spans="3:7">
      <c r="C237" s="156"/>
      <c r="D237" s="156"/>
      <c r="F237" s="156"/>
      <c r="G237" s="156"/>
    </row>
    <row r="238" spans="3:7">
      <c r="C238" s="156" t="str">
        <f>LDNC!C239</f>
        <v>(火)</v>
      </c>
      <c r="D238" s="156" t="str">
        <f>LDNC!P238</f>
        <v>勝</v>
      </c>
      <c r="F238" s="156" t="str">
        <f>CASBAH!C239</f>
        <v>(月)</v>
      </c>
      <c r="G238" s="156" t="str">
        <f>CASBAH!P238</f>
        <v/>
      </c>
    </row>
    <row r="239" spans="3:7">
      <c r="C239" s="156" t="str">
        <f>LDNC!C239</f>
        <v>(火)</v>
      </c>
      <c r="D239" s="156" t="str">
        <f>LDNC!P240</f>
        <v/>
      </c>
      <c r="F239" s="156" t="str">
        <f>CASBAH!C239</f>
        <v>(月)</v>
      </c>
      <c r="G239" s="156" t="str">
        <f>CASBAH!P240</f>
        <v>勝</v>
      </c>
    </row>
    <row r="240" spans="3:7">
      <c r="C240" s="156"/>
      <c r="D240" s="156"/>
      <c r="F240" s="156"/>
      <c r="G240" s="156"/>
    </row>
    <row r="241" spans="3:7">
      <c r="C241" s="156"/>
      <c r="D241" s="156"/>
      <c r="F241" s="156"/>
      <c r="G241" s="156"/>
    </row>
    <row r="242" spans="3:7">
      <c r="C242" s="156" t="str">
        <f>LDNC!C243</f>
        <v>(木)</v>
      </c>
      <c r="D242" s="156" t="str">
        <f>LDNC!P242</f>
        <v/>
      </c>
      <c r="F242" s="156" t="str">
        <f>CASBAH!C243</f>
        <v>(水)</v>
      </c>
      <c r="G242" s="156" t="str">
        <f>CASBAH!P242</f>
        <v/>
      </c>
    </row>
    <row r="243" spans="3:7">
      <c r="C243" s="156" t="str">
        <f>LDNC!C243</f>
        <v>(木)</v>
      </c>
      <c r="D243" s="156" t="str">
        <f>LDNC!P244</f>
        <v>勝</v>
      </c>
      <c r="F243" s="156" t="str">
        <f>CASBAH!C243</f>
        <v>(水)</v>
      </c>
      <c r="G243" s="156" t="str">
        <f>CASBAH!P244</f>
        <v>敗</v>
      </c>
    </row>
    <row r="244" spans="3:7">
      <c r="C244" s="156"/>
      <c r="D244" s="156"/>
      <c r="F244" s="156"/>
      <c r="G244" s="156"/>
    </row>
    <row r="245" spans="3:7">
      <c r="C245" s="156"/>
      <c r="D245" s="156"/>
      <c r="F245" s="156"/>
      <c r="G245" s="156"/>
    </row>
    <row r="246" spans="3:7">
      <c r="C246" s="156" t="str">
        <f>LDNC!C247</f>
        <v>(火)</v>
      </c>
      <c r="D246" s="156" t="str">
        <f>LDNC!P246</f>
        <v/>
      </c>
      <c r="F246" s="156" t="str">
        <f>CASBAH!C247</f>
        <v>(月)</v>
      </c>
      <c r="G246" s="156" t="str">
        <f>CASBAH!P246</f>
        <v/>
      </c>
    </row>
    <row r="247" spans="3:7">
      <c r="C247" s="156" t="str">
        <f>LDNC!C247</f>
        <v>(火)</v>
      </c>
      <c r="D247" s="156" t="str">
        <f>LDNC!P248</f>
        <v>勝</v>
      </c>
      <c r="F247" s="156" t="str">
        <f>CASBAH!C247</f>
        <v>(月)</v>
      </c>
      <c r="G247" s="156" t="str">
        <f>CASBAH!P248</f>
        <v>勝</v>
      </c>
    </row>
    <row r="248" spans="3:7">
      <c r="C248" s="156"/>
      <c r="D248" s="156"/>
      <c r="F248" s="156"/>
      <c r="G248" s="156"/>
    </row>
    <row r="249" spans="3:7">
      <c r="C249" s="156"/>
      <c r="D249" s="156"/>
      <c r="F249" s="156"/>
      <c r="G249" s="156"/>
    </row>
    <row r="250" spans="3:7">
      <c r="C250" s="156" t="str">
        <f>LDNC!C251</f>
        <v>(木)</v>
      </c>
      <c r="D250" s="156" t="str">
        <f>LDNC!P250</f>
        <v/>
      </c>
      <c r="F250" s="156" t="str">
        <f>CASBAH!C251</f>
        <v>(水)</v>
      </c>
      <c r="G250" s="156" t="str">
        <f>CASBAH!P250</f>
        <v>勝</v>
      </c>
    </row>
    <row r="251" spans="3:7">
      <c r="C251" s="156" t="str">
        <f>LDNC!C251</f>
        <v>(木)</v>
      </c>
      <c r="D251" s="156" t="str">
        <f>LDNC!P252</f>
        <v>敗</v>
      </c>
      <c r="F251" s="156" t="str">
        <f>CASBAH!C251</f>
        <v>(水)</v>
      </c>
      <c r="G251" s="156" t="str">
        <f>CASBAH!P252</f>
        <v/>
      </c>
    </row>
    <row r="252" spans="3:7">
      <c r="C252" s="156"/>
      <c r="D252" s="156"/>
      <c r="F252" s="156"/>
      <c r="G252" s="156"/>
    </row>
    <row r="253" spans="3:7">
      <c r="C253" s="156"/>
      <c r="D253" s="156"/>
      <c r="F253" s="156"/>
      <c r="G253" s="156"/>
    </row>
    <row r="254" spans="3:7">
      <c r="C254" s="156" t="str">
        <f>LDNC!C255</f>
        <v>(火)</v>
      </c>
      <c r="D254" s="156" t="str">
        <f>LDNC!P254</f>
        <v/>
      </c>
      <c r="F254" s="156" t="str">
        <f>CASBAH!C255</f>
        <v>(金)</v>
      </c>
      <c r="G254" s="156" t="str">
        <f>CASBAH!P254</f>
        <v/>
      </c>
    </row>
    <row r="255" spans="3:7">
      <c r="C255" s="156" t="str">
        <f>LDNC!C255</f>
        <v>(火)</v>
      </c>
      <c r="D255" s="156" t="str">
        <f>LDNC!P256</f>
        <v>勝</v>
      </c>
      <c r="F255" s="156" t="str">
        <f>CASBAH!C255</f>
        <v>(金)</v>
      </c>
      <c r="G255" s="156" t="str">
        <f>CASBAH!P256</f>
        <v>勝</v>
      </c>
    </row>
    <row r="256" spans="3:7">
      <c r="C256" s="156"/>
      <c r="D256" s="156"/>
      <c r="F256" s="156"/>
      <c r="G256" s="156"/>
    </row>
    <row r="257" spans="3:7">
      <c r="C257" s="156"/>
      <c r="D257" s="156"/>
      <c r="F257" s="156"/>
      <c r="G257" s="156"/>
    </row>
    <row r="258" spans="3:7">
      <c r="C258" s="156" t="str">
        <f>LDNC!C259</f>
        <v>(木)</v>
      </c>
      <c r="D258" s="156" t="str">
        <f>LDNC!P258</f>
        <v>勝</v>
      </c>
      <c r="F258" s="156" t="str">
        <f>CASBAH!C259</f>
        <v>(月)</v>
      </c>
      <c r="G258" s="156" t="str">
        <f>CASBAH!P258</f>
        <v/>
      </c>
    </row>
    <row r="259" spans="3:7">
      <c r="C259" s="156" t="str">
        <f>LDNC!C259</f>
        <v>(木)</v>
      </c>
      <c r="D259" s="156" t="str">
        <f>LDNC!P260</f>
        <v/>
      </c>
      <c r="F259" s="156" t="str">
        <f>CASBAH!C259</f>
        <v>(月)</v>
      </c>
      <c r="G259" s="156" t="str">
        <f>CASBAH!P260</f>
        <v>勝</v>
      </c>
    </row>
    <row r="260" spans="3:7">
      <c r="C260" s="156"/>
      <c r="D260" s="156"/>
      <c r="F260" s="156"/>
      <c r="G260" s="156"/>
    </row>
    <row r="261" spans="3:7">
      <c r="C261" s="156"/>
      <c r="D261" s="156"/>
      <c r="F261" s="156"/>
      <c r="G261" s="156"/>
    </row>
    <row r="262" spans="3:7">
      <c r="C262" s="156" t="str">
        <f>LDNC!C263</f>
        <v>(木)</v>
      </c>
      <c r="D262" s="156" t="str">
        <f>LDNC!P262</f>
        <v/>
      </c>
      <c r="F262" s="156" t="str">
        <f>CASBAH!C263</f>
        <v>(月)</v>
      </c>
      <c r="G262" s="156" t="str">
        <f>CASBAH!P262</f>
        <v/>
      </c>
    </row>
    <row r="263" spans="3:7">
      <c r="C263" s="156" t="str">
        <f>LDNC!C263</f>
        <v>(木)</v>
      </c>
      <c r="D263" s="156" t="str">
        <f>LDNC!P264</f>
        <v>敗</v>
      </c>
      <c r="F263" s="156" t="str">
        <f>CASBAH!C263</f>
        <v>(月)</v>
      </c>
      <c r="G263" s="156" t="str">
        <f>CASBAH!P264</f>
        <v>勝</v>
      </c>
    </row>
    <row r="264" spans="3:7">
      <c r="C264" s="156"/>
      <c r="D264" s="156"/>
      <c r="F264" s="156"/>
      <c r="G264" s="156"/>
    </row>
    <row r="265" spans="3:7">
      <c r="C265" s="156"/>
      <c r="D265" s="156"/>
      <c r="F265" s="156"/>
      <c r="G265" s="156"/>
    </row>
    <row r="266" spans="3:7">
      <c r="C266" s="156" t="str">
        <f>LDNC!C267</f>
        <v>(火)</v>
      </c>
      <c r="D266" s="156" t="str">
        <f>LDNC!P266</f>
        <v>勝</v>
      </c>
      <c r="F266" s="156" t="str">
        <f>CASBAH!C267</f>
        <v>(水)</v>
      </c>
      <c r="G266" s="156" t="str">
        <f>CASBAH!P266</f>
        <v>勝</v>
      </c>
    </row>
    <row r="267" spans="3:7">
      <c r="C267" s="156" t="str">
        <f>LDNC!C267</f>
        <v>(火)</v>
      </c>
      <c r="D267" s="156" t="str">
        <f>LDNC!P268</f>
        <v/>
      </c>
      <c r="F267" s="156" t="str">
        <f>CASBAH!C267</f>
        <v>(水)</v>
      </c>
      <c r="G267" s="156" t="str">
        <f>CASBAH!P268</f>
        <v/>
      </c>
    </row>
    <row r="268" spans="3:7">
      <c r="C268" s="156"/>
      <c r="D268" s="156"/>
      <c r="F268" s="156"/>
      <c r="G268" s="156"/>
    </row>
    <row r="269" spans="3:7">
      <c r="C269" s="156"/>
      <c r="D269" s="156"/>
      <c r="F269" s="156"/>
      <c r="G269" s="156"/>
    </row>
    <row r="270" spans="3:7">
      <c r="C270" s="156" t="str">
        <f>LDNC!C271</f>
        <v>(火)</v>
      </c>
      <c r="D270" s="156" t="str">
        <f>LDNC!P270</f>
        <v/>
      </c>
      <c r="F270" s="156" t="str">
        <f>CASBAH!C271</f>
        <v>(金)</v>
      </c>
      <c r="G270" s="156" t="str">
        <f>CASBAH!P270</f>
        <v>勝</v>
      </c>
    </row>
    <row r="271" spans="3:7">
      <c r="C271" s="156" t="str">
        <f>LDNC!C271</f>
        <v>(火)</v>
      </c>
      <c r="D271" s="156" t="str">
        <f>LDNC!P272</f>
        <v>敗</v>
      </c>
      <c r="F271" s="156" t="str">
        <f>CASBAH!C271</f>
        <v>(金)</v>
      </c>
      <c r="G271" s="156" t="str">
        <f>CASBAH!P272</f>
        <v/>
      </c>
    </row>
    <row r="272" spans="3:7">
      <c r="C272" s="156"/>
      <c r="D272" s="156"/>
      <c r="F272" s="156"/>
      <c r="G272" s="156"/>
    </row>
    <row r="273" spans="3:7">
      <c r="C273" s="156"/>
      <c r="D273" s="156"/>
      <c r="F273" s="156"/>
      <c r="G273" s="156"/>
    </row>
    <row r="274" spans="3:7">
      <c r="C274" s="156" t="str">
        <f>LDNC!C275</f>
        <v>(火)</v>
      </c>
      <c r="D274" s="156" t="str">
        <f>LDNC!P274</f>
        <v>敗</v>
      </c>
      <c r="F274" s="156" t="str">
        <f>CASBAH!C275</f>
        <v>(水)</v>
      </c>
      <c r="G274" s="156" t="str">
        <f>CASBAH!P274</f>
        <v/>
      </c>
    </row>
    <row r="275" spans="3:7">
      <c r="C275" s="156" t="str">
        <f>LDNC!C275</f>
        <v>(火)</v>
      </c>
      <c r="D275" s="156" t="str">
        <f>LDNC!P276</f>
        <v/>
      </c>
      <c r="F275" s="156" t="str">
        <f>CASBAH!C275</f>
        <v>(水)</v>
      </c>
      <c r="G275" s="156" t="str">
        <f>CASBAH!P276</f>
        <v>敗</v>
      </c>
    </row>
    <row r="276" spans="3:7">
      <c r="C276" s="156"/>
      <c r="D276" s="156"/>
      <c r="F276" s="156"/>
      <c r="G276" s="156"/>
    </row>
    <row r="277" spans="3:7">
      <c r="C277" s="156"/>
      <c r="D277" s="156"/>
      <c r="F277" s="156"/>
      <c r="G277" s="156"/>
    </row>
    <row r="278" spans="3:7">
      <c r="C278" s="156" t="str">
        <f>LDNC!C279</f>
        <v>(火)</v>
      </c>
      <c r="D278" s="156" t="str">
        <f>LDNC!P278</f>
        <v/>
      </c>
      <c r="F278" s="156" t="str">
        <f>CASBAH!C279</f>
        <v>(月)</v>
      </c>
      <c r="G278" s="156" t="str">
        <f>CASBAH!P278</f>
        <v/>
      </c>
    </row>
    <row r="279" spans="3:7">
      <c r="C279" s="156" t="str">
        <f>LDNC!C279</f>
        <v>(火)</v>
      </c>
      <c r="D279" s="156" t="str">
        <f>LDNC!P280</f>
        <v>敗</v>
      </c>
      <c r="F279" s="156" t="str">
        <f>CASBAH!C279</f>
        <v>(月)</v>
      </c>
      <c r="G279" s="156" t="str">
        <f>CASBAH!P280</f>
        <v>敗</v>
      </c>
    </row>
    <row r="280" spans="3:7">
      <c r="C280" s="156"/>
      <c r="D280" s="156"/>
      <c r="F280" s="156"/>
      <c r="G280" s="156"/>
    </row>
    <row r="281" spans="3:7">
      <c r="C281" s="156"/>
      <c r="D281" s="156"/>
      <c r="F281" s="156"/>
      <c r="G281" s="156"/>
    </row>
    <row r="282" spans="3:7">
      <c r="C282" s="156" t="str">
        <f>LDNC!C283</f>
        <v>(火)</v>
      </c>
      <c r="D282" s="156" t="str">
        <f>LDNC!P282</f>
        <v/>
      </c>
      <c r="F282" s="156" t="str">
        <f>CASBAH!C283</f>
        <v>(水)</v>
      </c>
      <c r="G282" s="156" t="str">
        <f>CASBAH!P282</f>
        <v/>
      </c>
    </row>
    <row r="283" spans="3:7">
      <c r="C283" s="156" t="str">
        <f>LDNC!C283</f>
        <v>(火)</v>
      </c>
      <c r="D283" s="156" t="str">
        <f>LDNC!P284</f>
        <v>勝</v>
      </c>
      <c r="F283" s="156" t="str">
        <f>CASBAH!C283</f>
        <v>(水)</v>
      </c>
      <c r="G283" s="156" t="str">
        <f>CASBAH!P284</f>
        <v>敗</v>
      </c>
    </row>
    <row r="284" spans="3:7">
      <c r="C284" s="156"/>
      <c r="D284" s="156"/>
      <c r="F284" s="156"/>
      <c r="G284" s="156"/>
    </row>
    <row r="285" spans="3:7">
      <c r="C285" s="156"/>
      <c r="D285" s="156"/>
      <c r="F285" s="156"/>
      <c r="G285" s="156"/>
    </row>
    <row r="286" spans="3:7">
      <c r="C286" s="156" t="str">
        <f>LDNC!C287</f>
        <v>(火)</v>
      </c>
      <c r="D286" s="156" t="str">
        <f>LDNC!P286</f>
        <v/>
      </c>
      <c r="F286" s="156" t="str">
        <f>CASBAH!C287</f>
        <v>(月)</v>
      </c>
      <c r="G286" s="156" t="str">
        <f>CASBAH!P286</f>
        <v/>
      </c>
    </row>
    <row r="287" spans="3:7">
      <c r="C287" s="156" t="str">
        <f>LDNC!C287</f>
        <v>(火)</v>
      </c>
      <c r="D287" s="156" t="str">
        <f>LDNC!P288</f>
        <v>敗</v>
      </c>
      <c r="F287" s="156" t="str">
        <f>CASBAH!C287</f>
        <v>(月)</v>
      </c>
      <c r="G287" s="156" t="str">
        <f>CASBAH!P288</f>
        <v>勝</v>
      </c>
    </row>
    <row r="288" spans="3:7">
      <c r="C288" s="156"/>
      <c r="D288" s="156"/>
      <c r="F288" s="156"/>
      <c r="G288" s="156"/>
    </row>
    <row r="289" spans="3:7">
      <c r="C289" s="156"/>
      <c r="D289" s="156"/>
      <c r="F289" s="156"/>
      <c r="G289" s="156"/>
    </row>
    <row r="290" spans="3:7">
      <c r="C290" s="156" t="str">
        <f>LDNC!C291</f>
        <v>(火)</v>
      </c>
      <c r="D290" s="156" t="str">
        <f>LDNC!P290</f>
        <v>勝</v>
      </c>
      <c r="F290" s="156" t="str">
        <f>CASBAH!C291</f>
        <v>(金)</v>
      </c>
      <c r="G290" s="156" t="str">
        <f>CASBAH!P290</f>
        <v/>
      </c>
    </row>
    <row r="291" spans="3:7">
      <c r="C291" s="156" t="str">
        <f>LDNC!C291</f>
        <v>(火)</v>
      </c>
      <c r="D291" s="156" t="str">
        <f>LDNC!P292</f>
        <v/>
      </c>
      <c r="F291" s="156" t="str">
        <f>CASBAH!C291</f>
        <v>(金)</v>
      </c>
      <c r="G291" s="156" t="str">
        <f>CASBAH!P292</f>
        <v>敗</v>
      </c>
    </row>
    <row r="292" spans="3:7">
      <c r="C292" s="156"/>
      <c r="D292" s="156"/>
      <c r="F292" s="156"/>
      <c r="G292" s="156"/>
    </row>
    <row r="293" spans="3:7">
      <c r="C293" s="156"/>
      <c r="D293" s="156"/>
      <c r="F293" s="156"/>
      <c r="G293" s="156"/>
    </row>
    <row r="294" spans="3:7">
      <c r="C294" s="156" t="str">
        <f>LDNC!C295</f>
        <v>(火)</v>
      </c>
      <c r="D294" s="156" t="str">
        <f>LDNC!P294</f>
        <v/>
      </c>
      <c r="F294" s="156" t="str">
        <f>CASBAH!C295</f>
        <v>(月)</v>
      </c>
      <c r="G294" s="156" t="str">
        <f>CASBAH!P294</f>
        <v/>
      </c>
    </row>
    <row r="295" spans="3:7">
      <c r="C295" s="156" t="str">
        <f>LDNC!C295</f>
        <v>(火)</v>
      </c>
      <c r="D295" s="156" t="str">
        <f>LDNC!P296</f>
        <v>敗</v>
      </c>
      <c r="F295" s="156" t="str">
        <f>CASBAH!C295</f>
        <v>(月)</v>
      </c>
      <c r="G295" s="156" t="str">
        <f>CASBAH!P296</f>
        <v>勝</v>
      </c>
    </row>
    <row r="296" spans="3:7">
      <c r="C296" s="156"/>
      <c r="D296" s="156"/>
      <c r="F296" s="156"/>
      <c r="G296" s="156"/>
    </row>
    <row r="297" spans="3:7">
      <c r="C297" s="156"/>
      <c r="D297" s="156"/>
      <c r="F297" s="156"/>
      <c r="G297" s="156"/>
    </row>
    <row r="298" spans="3:7">
      <c r="C298" s="156" t="str">
        <f>LDNC!C299</f>
        <v>(火)</v>
      </c>
      <c r="D298" s="156" t="str">
        <f>LDNC!P298</f>
        <v>勝</v>
      </c>
      <c r="F298" s="156" t="str">
        <f>CASBAH!C299</f>
        <v>(水)</v>
      </c>
      <c r="G298" s="156" t="str">
        <f>CASBAH!P298</f>
        <v/>
      </c>
    </row>
    <row r="299" spans="3:7">
      <c r="C299" s="156" t="str">
        <f>LDNC!C299</f>
        <v>(火)</v>
      </c>
      <c r="D299" s="156" t="str">
        <f>LDNC!P300</f>
        <v/>
      </c>
      <c r="F299" s="156" t="str">
        <f>CASBAH!C299</f>
        <v>(水)</v>
      </c>
      <c r="G299" s="156" t="str">
        <f>CASBAH!P300</f>
        <v>勝</v>
      </c>
    </row>
    <row r="300" spans="3:7">
      <c r="C300" s="156"/>
      <c r="D300" s="156"/>
      <c r="F300" s="156"/>
      <c r="G300" s="156"/>
    </row>
    <row r="301" spans="3:7">
      <c r="C301" s="156"/>
      <c r="D301" s="156"/>
      <c r="F301" s="156"/>
      <c r="G301" s="156"/>
    </row>
    <row r="302" spans="3:7">
      <c r="C302" s="156" t="str">
        <f>LDNC!C303</f>
        <v>(火)</v>
      </c>
      <c r="D302" s="156" t="str">
        <f>LDNC!P302</f>
        <v/>
      </c>
      <c r="F302" s="156" t="str">
        <f>CASBAH!C303</f>
        <v>(月)</v>
      </c>
      <c r="G302" s="156" t="str">
        <f>CASBAH!P302</f>
        <v/>
      </c>
    </row>
    <row r="303" spans="3:7">
      <c r="C303" s="156" t="str">
        <f>LDNC!C303</f>
        <v>(火)</v>
      </c>
      <c r="D303" s="156" t="str">
        <f>LDNC!P304</f>
        <v>勝</v>
      </c>
      <c r="F303" s="156" t="str">
        <f>CASBAH!C303</f>
        <v>(月)</v>
      </c>
      <c r="G303" s="156" t="str">
        <f>CASBAH!P304</f>
        <v>敗</v>
      </c>
    </row>
    <row r="304" spans="3:7">
      <c r="C304" s="156"/>
      <c r="D304" s="156"/>
      <c r="F304" s="156"/>
      <c r="G304" s="156"/>
    </row>
    <row r="305" spans="3:7">
      <c r="C305" s="156"/>
      <c r="D305" s="156"/>
      <c r="F305" s="156"/>
      <c r="G305" s="156"/>
    </row>
    <row r="306" spans="3:7">
      <c r="C306" s="156" t="str">
        <f>LDNC!C307</f>
        <v>(火)</v>
      </c>
      <c r="D306" s="156" t="str">
        <f>LDNC!P306</f>
        <v/>
      </c>
      <c r="F306" s="156" t="str">
        <f>CASBAH!C307</f>
        <v>(水)</v>
      </c>
      <c r="G306" s="156" t="str">
        <f>CASBAH!P306</f>
        <v>敗</v>
      </c>
    </row>
    <row r="307" spans="3:7">
      <c r="C307" s="156" t="str">
        <f>LDNC!C307</f>
        <v>(火)</v>
      </c>
      <c r="D307" s="156" t="str">
        <f>LDNC!P308</f>
        <v>勝</v>
      </c>
      <c r="F307" s="156" t="str">
        <f>CASBAH!C307</f>
        <v>(水)</v>
      </c>
      <c r="G307" s="156" t="str">
        <f>CASBAH!P308</f>
        <v/>
      </c>
    </row>
    <row r="308" spans="3:7">
      <c r="C308" s="156"/>
      <c r="D308" s="156"/>
      <c r="F308" s="156"/>
      <c r="G308" s="156"/>
    </row>
    <row r="309" spans="3:7">
      <c r="C309" s="156"/>
      <c r="D309" s="156"/>
      <c r="F309" s="156"/>
      <c r="G309" s="156"/>
    </row>
    <row r="310" spans="3:7">
      <c r="C310" s="156" t="str">
        <f>LDNC!C311</f>
        <v>(火)</v>
      </c>
      <c r="D310" s="156" t="str">
        <f>LDNC!P310</f>
        <v>勝</v>
      </c>
      <c r="F310" s="156" t="str">
        <f>CASBAH!C311</f>
        <v>(金)</v>
      </c>
      <c r="G310" s="156" t="str">
        <f>CASBAH!P310</f>
        <v>敗</v>
      </c>
    </row>
    <row r="311" spans="3:7">
      <c r="C311" s="156" t="str">
        <f>LDNC!C311</f>
        <v>(火)</v>
      </c>
      <c r="D311" s="156" t="str">
        <f>LDNC!P312</f>
        <v/>
      </c>
      <c r="F311" s="156" t="str">
        <f>CASBAH!C311</f>
        <v>(金)</v>
      </c>
      <c r="G311" s="156" t="str">
        <f>CASBAH!P312</f>
        <v/>
      </c>
    </row>
    <row r="312" spans="3:7">
      <c r="C312" s="156"/>
      <c r="D312" s="156"/>
      <c r="F312" s="156"/>
      <c r="G312" s="156"/>
    </row>
    <row r="313" spans="3:7">
      <c r="C313" s="156"/>
      <c r="D313" s="156"/>
      <c r="F313" s="156"/>
      <c r="G313" s="156"/>
    </row>
    <row r="314" spans="3:7">
      <c r="C314" s="156" t="str">
        <f>LDNC!C315</f>
        <v>(火)</v>
      </c>
      <c r="D314" s="156" t="str">
        <f>LDNC!P314</f>
        <v/>
      </c>
      <c r="F314" s="156" t="str">
        <f>CASBAH!C315</f>
        <v>(水)</v>
      </c>
      <c r="G314" s="156" t="str">
        <f>CASBAH!P314</f>
        <v>敗</v>
      </c>
    </row>
    <row r="315" spans="3:7">
      <c r="C315" s="156" t="str">
        <f>LDNC!C315</f>
        <v>(火)</v>
      </c>
      <c r="D315" s="156" t="str">
        <f>LDNC!P316</f>
        <v>敗</v>
      </c>
      <c r="F315" s="156" t="str">
        <f>CASBAH!C315</f>
        <v>(水)</v>
      </c>
      <c r="G315" s="156" t="str">
        <f>CASBAH!P316</f>
        <v/>
      </c>
    </row>
    <row r="316" spans="3:7">
      <c r="C316" s="156"/>
      <c r="D316" s="156"/>
      <c r="F316" s="156"/>
      <c r="G316" s="156"/>
    </row>
    <row r="317" spans="3:7">
      <c r="C317" s="156"/>
      <c r="D317" s="156"/>
      <c r="F317" s="156"/>
      <c r="G317" s="156"/>
    </row>
    <row r="318" spans="3:7">
      <c r="C318" s="156" t="str">
        <f>LDNC!C319</f>
        <v>(火)</v>
      </c>
      <c r="D318" s="156" t="str">
        <f>LDNC!P318</f>
        <v>勝</v>
      </c>
      <c r="F318" s="156" t="str">
        <f>CASBAH!C319</f>
        <v>(月)</v>
      </c>
      <c r="G318" s="156" t="str">
        <f>CASBAH!P318</f>
        <v>勝</v>
      </c>
    </row>
    <row r="319" spans="3:7">
      <c r="C319" s="156" t="str">
        <f>LDNC!C319</f>
        <v>(火)</v>
      </c>
      <c r="D319" s="156" t="str">
        <f>LDNC!P320</f>
        <v/>
      </c>
      <c r="F319" s="156" t="str">
        <f>CASBAH!C319</f>
        <v>(月)</v>
      </c>
      <c r="G319" s="156" t="str">
        <f>CASBAH!P320</f>
        <v/>
      </c>
    </row>
    <row r="320" spans="3:7">
      <c r="C320" s="156"/>
      <c r="D320" s="156"/>
      <c r="F320" s="156"/>
      <c r="G320" s="156"/>
    </row>
    <row r="321" spans="3:7">
      <c r="C321" s="156"/>
      <c r="D321" s="156"/>
      <c r="F321" s="156"/>
      <c r="G321" s="156"/>
    </row>
    <row r="322" spans="3:7">
      <c r="C322" s="156" t="str">
        <f>LDNC!C323</f>
        <v>(火)</v>
      </c>
      <c r="D322" s="156" t="str">
        <f>LDNC!P322</f>
        <v>勝</v>
      </c>
      <c r="F322" s="156" t="str">
        <f>CASBAH!C323</f>
        <v>(金)</v>
      </c>
      <c r="G322" s="156" t="str">
        <f>CASBAH!P322</f>
        <v>敗</v>
      </c>
    </row>
    <row r="323" spans="3:7">
      <c r="C323" s="156" t="str">
        <f>LDNC!C323</f>
        <v>(火)</v>
      </c>
      <c r="D323" s="156" t="str">
        <f>LDNC!P324</f>
        <v/>
      </c>
      <c r="F323" s="156" t="str">
        <f>CASBAH!C323</f>
        <v>(金)</v>
      </c>
      <c r="G323" s="156" t="str">
        <f>CASBAH!P324</f>
        <v/>
      </c>
    </row>
    <row r="324" spans="3:7">
      <c r="C324" s="156"/>
      <c r="D324" s="156"/>
      <c r="F324" s="156"/>
      <c r="G324" s="156"/>
    </row>
    <row r="325" spans="3:7">
      <c r="C325" s="156"/>
      <c r="D325" s="156"/>
      <c r="F325" s="156"/>
      <c r="G325" s="156"/>
    </row>
    <row r="326" spans="3:7">
      <c r="C326" s="156" t="str">
        <f>LDNC!C327</f>
        <v>(火)</v>
      </c>
      <c r="D326" s="156" t="str">
        <f>LDNC!P326</f>
        <v>敗</v>
      </c>
      <c r="F326" s="156" t="str">
        <f>CASBAH!C327</f>
        <v>(水)</v>
      </c>
      <c r="G326" s="156" t="str">
        <f>CASBAH!P326</f>
        <v/>
      </c>
    </row>
    <row r="327" spans="3:7">
      <c r="C327" s="156" t="str">
        <f>LDNC!C327</f>
        <v>(火)</v>
      </c>
      <c r="D327" s="156" t="str">
        <f>LDNC!P328</f>
        <v/>
      </c>
      <c r="F327" s="156" t="str">
        <f>CASBAH!C327</f>
        <v>(水)</v>
      </c>
      <c r="G327" s="156" t="str">
        <f>CASBAH!P328</f>
        <v>敗</v>
      </c>
    </row>
    <row r="328" spans="3:7">
      <c r="C328" s="156"/>
      <c r="D328" s="156"/>
      <c r="F328" s="156"/>
      <c r="G328" s="156"/>
    </row>
    <row r="329" spans="3:7">
      <c r="C329" s="156"/>
      <c r="D329" s="156"/>
      <c r="F329" s="156"/>
      <c r="G329" s="156"/>
    </row>
    <row r="330" spans="3:7">
      <c r="C330" s="156" t="str">
        <f>LDNC!C331</f>
        <v>(火)</v>
      </c>
      <c r="D330" s="156" t="str">
        <f>LDNC!P330</f>
        <v/>
      </c>
      <c r="F330" s="156" t="str">
        <f>CASBAH!C331</f>
        <v>(金)</v>
      </c>
      <c r="G330" s="156" t="str">
        <f>CASBAH!P330</f>
        <v/>
      </c>
    </row>
    <row r="331" spans="3:7">
      <c r="C331" s="156" t="str">
        <f>LDNC!C331</f>
        <v>(火)</v>
      </c>
      <c r="D331" s="156" t="str">
        <f>LDNC!P332</f>
        <v>勝</v>
      </c>
      <c r="F331" s="156" t="str">
        <f>CASBAH!C331</f>
        <v>(金)</v>
      </c>
      <c r="G331" s="156" t="str">
        <f>CASBAH!P332</f>
        <v>敗</v>
      </c>
    </row>
    <row r="332" spans="3:7">
      <c r="C332" s="156"/>
      <c r="D332" s="156"/>
      <c r="F332" s="156"/>
      <c r="G332" s="156"/>
    </row>
    <row r="333" spans="3:7">
      <c r="C333" s="156"/>
      <c r="D333" s="156"/>
      <c r="F333" s="156"/>
      <c r="G333" s="156"/>
    </row>
    <row r="334" spans="3:7">
      <c r="C334" s="156" t="str">
        <f>LDNC!C335</f>
        <v/>
      </c>
      <c r="D334" s="156" t="str">
        <f>LDNC!P334</f>
        <v/>
      </c>
      <c r="F334" s="156" t="str">
        <f>CASBAH!C335</f>
        <v>(月)</v>
      </c>
      <c r="G334" s="156" t="str">
        <f>CASBAH!P334</f>
        <v/>
      </c>
    </row>
    <row r="335" spans="3:7">
      <c r="C335" s="156" t="str">
        <f>LDNC!C335</f>
        <v/>
      </c>
      <c r="D335" s="156" t="str">
        <f>LDNC!P336</f>
        <v/>
      </c>
      <c r="F335" s="156" t="str">
        <f>CASBAH!C335</f>
        <v>(月)</v>
      </c>
      <c r="G335" s="156" t="str">
        <f>CASBAH!P336</f>
        <v>勝</v>
      </c>
    </row>
    <row r="336" spans="3:7">
      <c r="C336" s="156"/>
      <c r="D336" s="156"/>
      <c r="F336" s="156"/>
      <c r="G336" s="156"/>
    </row>
    <row r="337" spans="3:7">
      <c r="C337" s="156"/>
      <c r="D337" s="156"/>
      <c r="F337" s="156"/>
      <c r="G337" s="156"/>
    </row>
    <row r="338" spans="3:7">
      <c r="C338" s="156" t="str">
        <f>LDNC!C339</f>
        <v/>
      </c>
      <c r="D338" s="156" t="str">
        <f>LDNC!P338</f>
        <v/>
      </c>
      <c r="F338" s="156" t="str">
        <f>CASBAH!C339</f>
        <v>(月)</v>
      </c>
      <c r="G338" s="156" t="str">
        <f>CASBAH!P338</f>
        <v/>
      </c>
    </row>
    <row r="339" spans="3:7">
      <c r="C339" s="156" t="str">
        <f>LDNC!C339</f>
        <v/>
      </c>
      <c r="D339" s="156" t="str">
        <f>LDNC!P340</f>
        <v/>
      </c>
      <c r="F339" s="156" t="str">
        <f>CASBAH!C339</f>
        <v>(月)</v>
      </c>
      <c r="G339" s="156" t="str">
        <f>CASBAH!P340</f>
        <v>勝</v>
      </c>
    </row>
    <row r="340" spans="3:7">
      <c r="C340" s="156"/>
      <c r="D340" s="156"/>
      <c r="F340" s="156"/>
      <c r="G340" s="156"/>
    </row>
    <row r="341" spans="3:7">
      <c r="C341" s="156"/>
      <c r="D341" s="156"/>
      <c r="F341" s="156"/>
      <c r="G341" s="156"/>
    </row>
    <row r="342" spans="3:7">
      <c r="C342" s="156" t="str">
        <f>LDNC!C343</f>
        <v/>
      </c>
      <c r="D342" s="156" t="str">
        <f>LDNC!P342</f>
        <v/>
      </c>
      <c r="F342" s="156" t="str">
        <f>CASBAH!C343</f>
        <v>(月)</v>
      </c>
      <c r="G342" s="156" t="str">
        <f>CASBAH!P342</f>
        <v/>
      </c>
    </row>
    <row r="343" spans="3:7">
      <c r="C343" s="156" t="str">
        <f>LDNC!C343</f>
        <v/>
      </c>
      <c r="D343" s="156" t="str">
        <f>LDNC!P344</f>
        <v/>
      </c>
      <c r="F343" s="156" t="str">
        <f>CASBAH!C343</f>
        <v>(月)</v>
      </c>
      <c r="G343" s="156" t="str">
        <f>CASBAH!P344</f>
        <v>敗</v>
      </c>
    </row>
    <row r="344" spans="3:7">
      <c r="C344" s="156"/>
      <c r="D344" s="156"/>
      <c r="F344" s="156"/>
      <c r="G344" s="156"/>
    </row>
    <row r="345" spans="3:7">
      <c r="C345" s="156"/>
      <c r="D345" s="156"/>
      <c r="F345" s="156"/>
      <c r="G345" s="156"/>
    </row>
    <row r="346" spans="3:7">
      <c r="C346" s="156" t="e">
        <f>LDNC!#REF!</f>
        <v>#REF!</v>
      </c>
      <c r="D346" s="156" t="e">
        <f>LDNC!#REF!</f>
        <v>#REF!</v>
      </c>
      <c r="F346" s="156" t="str">
        <f>CASBAH!C347</f>
        <v>(月)</v>
      </c>
      <c r="G346" s="156" t="str">
        <f>CASBAH!P346</f>
        <v>勝</v>
      </c>
    </row>
    <row r="347" spans="3:7">
      <c r="C347" s="156" t="e">
        <f>LDNC!#REF!</f>
        <v>#REF!</v>
      </c>
      <c r="D347" s="156" t="e">
        <f>LDNC!#REF!</f>
        <v>#REF!</v>
      </c>
      <c r="F347" s="156" t="str">
        <f>CASBAH!C347</f>
        <v>(月)</v>
      </c>
      <c r="G347" s="156" t="str">
        <f>CASBAH!P348</f>
        <v/>
      </c>
    </row>
    <row r="348" spans="3:7">
      <c r="C348" s="156"/>
      <c r="D348" s="156"/>
      <c r="F348" s="156"/>
      <c r="G348" s="156"/>
    </row>
    <row r="349" spans="3:7">
      <c r="C349" s="156"/>
      <c r="D349" s="156"/>
      <c r="F349" s="156"/>
      <c r="G349" s="156"/>
    </row>
    <row r="350" spans="3:7">
      <c r="C350" s="156" t="e">
        <f>LDNC!#REF!</f>
        <v>#REF!</v>
      </c>
      <c r="D350" s="156" t="e">
        <f>LDNC!#REF!</f>
        <v>#REF!</v>
      </c>
      <c r="F350" s="156" t="str">
        <f>CASBAH!C351</f>
        <v>(月)</v>
      </c>
      <c r="G350" s="156" t="str">
        <f>CASBAH!P350</f>
        <v/>
      </c>
    </row>
    <row r="351" spans="3:7">
      <c r="C351" s="156" t="e">
        <f>LDNC!#REF!</f>
        <v>#REF!</v>
      </c>
      <c r="D351" s="156" t="e">
        <f>LDNC!#REF!</f>
        <v>#REF!</v>
      </c>
      <c r="F351" s="156" t="str">
        <f>CASBAH!C351</f>
        <v>(月)</v>
      </c>
      <c r="G351" s="156" t="str">
        <f>CASBAH!P352</f>
        <v>敗</v>
      </c>
    </row>
    <row r="352" spans="3:7">
      <c r="C352" s="156"/>
      <c r="D352" s="156"/>
      <c r="F352" s="156"/>
      <c r="G352" s="156"/>
    </row>
    <row r="353" spans="3:7">
      <c r="C353" s="156"/>
      <c r="D353" s="156"/>
      <c r="F353" s="156"/>
      <c r="G353" s="156"/>
    </row>
    <row r="354" spans="3:7">
      <c r="C354" s="156" t="e">
        <f>LDNC!#REF!</f>
        <v>#REF!</v>
      </c>
      <c r="D354" s="156" t="e">
        <f>LDNC!#REF!</f>
        <v>#REF!</v>
      </c>
      <c r="F354" s="156" t="str">
        <f>CASBAH!C355</f>
        <v>(月)</v>
      </c>
      <c r="G354" s="156" t="str">
        <f>CASBAH!P354</f>
        <v/>
      </c>
    </row>
    <row r="355" spans="3:7">
      <c r="C355" s="156" t="e">
        <f>LDNC!#REF!</f>
        <v>#REF!</v>
      </c>
      <c r="D355" s="156" t="e">
        <f>LDNC!#REF!</f>
        <v>#REF!</v>
      </c>
      <c r="F355" s="156" t="str">
        <f>CASBAH!C355</f>
        <v>(月)</v>
      </c>
      <c r="G355" s="156" t="str">
        <f>CASBAH!P356</f>
        <v>勝</v>
      </c>
    </row>
    <row r="356" spans="3:7">
      <c r="C356" s="156"/>
      <c r="D356" s="156"/>
      <c r="F356" s="156"/>
      <c r="G356" s="156"/>
    </row>
    <row r="357" spans="3:7">
      <c r="C357" s="156"/>
      <c r="D357" s="156"/>
      <c r="F357" s="156"/>
      <c r="G357" s="156"/>
    </row>
    <row r="358" spans="3:7">
      <c r="C358" s="156" t="e">
        <f>LDNC!#REF!</f>
        <v>#REF!</v>
      </c>
      <c r="D358" s="156" t="e">
        <f>LDNC!#REF!</f>
        <v>#REF!</v>
      </c>
      <c r="F358" s="156" t="str">
        <f>CASBAH!C359</f>
        <v>(月)</v>
      </c>
      <c r="G358" s="156" t="str">
        <f>CASBAH!P358</f>
        <v/>
      </c>
    </row>
    <row r="359" spans="3:7">
      <c r="C359" s="156" t="e">
        <f>LDNC!#REF!</f>
        <v>#REF!</v>
      </c>
      <c r="D359" s="156" t="e">
        <f>LDNC!#REF!</f>
        <v>#REF!</v>
      </c>
      <c r="F359" s="156" t="str">
        <f>CASBAH!C359</f>
        <v>(月)</v>
      </c>
      <c r="G359" s="156" t="str">
        <f>CASBAH!P360</f>
        <v>敗</v>
      </c>
    </row>
    <row r="360" spans="3:7">
      <c r="C360" s="156"/>
      <c r="D360" s="156"/>
      <c r="F360" s="156"/>
      <c r="G360" s="156"/>
    </row>
    <row r="361" spans="3:7">
      <c r="C361" s="156"/>
      <c r="D361" s="156"/>
      <c r="F361" s="156"/>
      <c r="G361" s="156"/>
    </row>
    <row r="362" spans="3:7">
      <c r="C362" s="156" t="e">
        <f>LDNC!#REF!</f>
        <v>#REF!</v>
      </c>
      <c r="D362" s="156" t="e">
        <f>LDNC!#REF!</f>
        <v>#REF!</v>
      </c>
      <c r="F362" s="156" t="str">
        <f>CASBAH!C363</f>
        <v>(月)</v>
      </c>
      <c r="G362" s="156" t="str">
        <f>CASBAH!P362</f>
        <v>敗</v>
      </c>
    </row>
    <row r="363" spans="3:7">
      <c r="C363" s="156" t="e">
        <f>LDNC!#REF!</f>
        <v>#REF!</v>
      </c>
      <c r="D363" s="156" t="e">
        <f>LDNC!#REF!</f>
        <v>#REF!</v>
      </c>
      <c r="F363" s="156" t="str">
        <f>CASBAH!C363</f>
        <v>(月)</v>
      </c>
      <c r="G363" s="156" t="str">
        <f>CASBAH!P364</f>
        <v/>
      </c>
    </row>
    <row r="364" spans="3:7">
      <c r="C364" s="156"/>
      <c r="D364" s="156"/>
      <c r="F364" s="156"/>
      <c r="G364" s="156"/>
    </row>
    <row r="365" spans="3:7">
      <c r="C365" s="156"/>
      <c r="D365" s="156"/>
      <c r="F365" s="156"/>
      <c r="G365" s="156"/>
    </row>
    <row r="366" spans="3:7">
      <c r="C366" s="156" t="e">
        <f>LDNC!#REF!</f>
        <v>#REF!</v>
      </c>
      <c r="D366" s="156" t="e">
        <f>LDNC!#REF!</f>
        <v>#REF!</v>
      </c>
      <c r="F366" s="156" t="str">
        <f>CASBAH!C367</f>
        <v>(火)</v>
      </c>
      <c r="G366" s="156" t="str">
        <f>CASBAH!P366</f>
        <v/>
      </c>
    </row>
    <row r="367" spans="3:7">
      <c r="C367" s="156" t="e">
        <f>LDNC!#REF!</f>
        <v>#REF!</v>
      </c>
      <c r="D367" s="156" t="e">
        <f>LDNC!#REF!</f>
        <v>#REF!</v>
      </c>
      <c r="F367" s="156" t="str">
        <f>CASBAH!C367</f>
        <v>(火)</v>
      </c>
      <c r="G367" s="156" t="str">
        <f>CASBAH!P368</f>
        <v>勝</v>
      </c>
    </row>
    <row r="368" spans="3:7">
      <c r="C368" s="156"/>
      <c r="D368" s="156"/>
      <c r="F368" s="156"/>
      <c r="G368" s="156"/>
    </row>
    <row r="369" spans="3:7">
      <c r="C369" s="156"/>
      <c r="D369" s="156"/>
      <c r="F369" s="156"/>
      <c r="G369" s="156"/>
    </row>
    <row r="370" spans="3:7">
      <c r="C370" s="156" t="e">
        <f>LDNC!#REF!</f>
        <v>#REF!</v>
      </c>
      <c r="D370" s="156" t="e">
        <f>LDNC!#REF!</f>
        <v>#REF!</v>
      </c>
      <c r="F370" s="156" t="str">
        <f>CASBAH!C371</f>
        <v>(月)</v>
      </c>
      <c r="G370" s="156" t="str">
        <f>CASBAH!P370</f>
        <v>勝</v>
      </c>
    </row>
    <row r="371" spans="3:7">
      <c r="C371" s="156" t="e">
        <f>LDNC!#REF!</f>
        <v>#REF!</v>
      </c>
      <c r="D371" s="156" t="e">
        <f>LDNC!#REF!</f>
        <v>#REF!</v>
      </c>
      <c r="F371" s="156" t="str">
        <f>CASBAH!C371</f>
        <v>(月)</v>
      </c>
      <c r="G371" s="156" t="str">
        <f>CASBAH!P372</f>
        <v/>
      </c>
    </row>
    <row r="372" spans="3:7">
      <c r="C372" s="156"/>
      <c r="D372" s="156"/>
      <c r="F372" s="156"/>
      <c r="G372" s="156"/>
    </row>
    <row r="373" spans="3:7">
      <c r="C373" s="156"/>
      <c r="D373" s="156"/>
      <c r="F373" s="156"/>
      <c r="G373" s="156"/>
    </row>
    <row r="374" spans="3:7">
      <c r="C374" s="156" t="e">
        <f>LDNC!#REF!</f>
        <v>#REF!</v>
      </c>
      <c r="D374" s="156" t="e">
        <f>LDNC!#REF!</f>
        <v>#REF!</v>
      </c>
      <c r="F374" s="156" t="str">
        <f>CASBAH!C375</f>
        <v>(月)</v>
      </c>
      <c r="G374" s="156" t="str">
        <f>CASBAH!P374</f>
        <v>敗</v>
      </c>
    </row>
    <row r="375" spans="3:7">
      <c r="C375" s="156" t="e">
        <f>LDNC!#REF!</f>
        <v>#REF!</v>
      </c>
      <c r="D375" s="156" t="e">
        <f>LDNC!#REF!</f>
        <v>#REF!</v>
      </c>
      <c r="F375" s="156" t="str">
        <f>CASBAH!C375</f>
        <v>(月)</v>
      </c>
      <c r="G375" s="156" t="str">
        <f>CASBAH!P376</f>
        <v/>
      </c>
    </row>
    <row r="376" spans="3:7">
      <c r="C376" s="156"/>
      <c r="D376" s="156"/>
      <c r="F376" s="156"/>
      <c r="G376" s="156"/>
    </row>
    <row r="377" spans="3:7">
      <c r="C377" s="156"/>
      <c r="D377" s="156"/>
      <c r="F377" s="156"/>
      <c r="G377" s="156"/>
    </row>
    <row r="378" spans="3:7">
      <c r="C378" s="156" t="e">
        <f>LDNC!#REF!</f>
        <v>#REF!</v>
      </c>
      <c r="D378" s="156" t="e">
        <f>LDNC!#REF!</f>
        <v>#REF!</v>
      </c>
      <c r="F378" s="156" t="str">
        <f>CASBAH!C379</f>
        <v>(月)</v>
      </c>
      <c r="G378" s="156" t="str">
        <f>CASBAH!P378</f>
        <v/>
      </c>
    </row>
    <row r="379" spans="3:7">
      <c r="C379" s="156" t="e">
        <f>LDNC!#REF!</f>
        <v>#REF!</v>
      </c>
      <c r="D379" s="156" t="e">
        <f>LDNC!#REF!</f>
        <v>#REF!</v>
      </c>
      <c r="F379" s="156" t="str">
        <f>CASBAH!C379</f>
        <v>(月)</v>
      </c>
      <c r="G379" s="156" t="str">
        <f>CASBAH!P380</f>
        <v>敗</v>
      </c>
    </row>
    <row r="380" spans="3:7">
      <c r="C380" s="156"/>
      <c r="D380" s="156"/>
      <c r="F380" s="156"/>
      <c r="G380" s="156"/>
    </row>
    <row r="381" spans="3:7">
      <c r="C381" s="156"/>
      <c r="D381" s="156"/>
      <c r="F381" s="156"/>
      <c r="G381" s="156"/>
    </row>
    <row r="382" spans="3:7">
      <c r="C382" s="156" t="e">
        <f>LDNC!#REF!</f>
        <v>#REF!</v>
      </c>
      <c r="D382" s="156" t="e">
        <f>LDNC!#REF!</f>
        <v>#REF!</v>
      </c>
      <c r="F382" s="156" t="str">
        <f>CASBAH!C383</f>
        <v>(火)</v>
      </c>
      <c r="G382" s="156" t="str">
        <f>CASBAH!P382</f>
        <v/>
      </c>
    </row>
    <row r="383" spans="3:7">
      <c r="C383" s="156" t="e">
        <f>LDNC!#REF!</f>
        <v>#REF!</v>
      </c>
      <c r="D383" s="156" t="e">
        <f>LDNC!#REF!</f>
        <v>#REF!</v>
      </c>
      <c r="F383" s="156" t="str">
        <f>CASBAH!C383</f>
        <v>(火)</v>
      </c>
      <c r="G383" s="156" t="str">
        <f>CASBAH!P384</f>
        <v>勝</v>
      </c>
    </row>
    <row r="384" spans="3:7">
      <c r="C384" s="156"/>
      <c r="D384" s="156"/>
      <c r="F384" s="156"/>
      <c r="G384" s="156"/>
    </row>
    <row r="385" spans="3:7">
      <c r="C385" s="156"/>
      <c r="D385" s="156"/>
      <c r="F385" s="156"/>
      <c r="G385" s="156"/>
    </row>
    <row r="386" spans="3:7">
      <c r="C386" s="156" t="e">
        <f>LDNC!#REF!</f>
        <v>#REF!</v>
      </c>
      <c r="D386" s="156" t="e">
        <f>LDNC!#REF!</f>
        <v>#REF!</v>
      </c>
      <c r="F386" s="156" t="str">
        <f>CASBAH!C387</f>
        <v>(月)</v>
      </c>
      <c r="G386" s="156" t="str">
        <f>CASBAH!P386</f>
        <v/>
      </c>
    </row>
    <row r="387" spans="3:7">
      <c r="C387" s="156" t="e">
        <f>LDNC!#REF!</f>
        <v>#REF!</v>
      </c>
      <c r="D387" s="156" t="e">
        <f>LDNC!#REF!</f>
        <v>#REF!</v>
      </c>
      <c r="F387" s="156" t="str">
        <f>CASBAH!C387</f>
        <v>(月)</v>
      </c>
      <c r="G387" s="156" t="str">
        <f>CASBAH!P388</f>
        <v>敗</v>
      </c>
    </row>
    <row r="388" spans="3:7">
      <c r="C388" s="156"/>
      <c r="D388" s="156"/>
      <c r="F388" s="156"/>
      <c r="G388" s="156"/>
    </row>
    <row r="389" spans="3:7">
      <c r="C389" s="156"/>
      <c r="D389" s="156"/>
      <c r="F389" s="156"/>
      <c r="G389" s="156"/>
    </row>
    <row r="390" spans="3:7">
      <c r="C390" s="156" t="e">
        <f>LDNC!#REF!</f>
        <v>#REF!</v>
      </c>
      <c r="D390" s="156" t="e">
        <f>LDNC!#REF!</f>
        <v>#REF!</v>
      </c>
      <c r="F390" s="156" t="str">
        <f>CASBAH!C391</f>
        <v>(火)</v>
      </c>
      <c r="G390" s="156" t="str">
        <f>CASBAH!P390</f>
        <v>勝</v>
      </c>
    </row>
    <row r="391" spans="3:7">
      <c r="C391" s="156" t="e">
        <f>LDNC!#REF!</f>
        <v>#REF!</v>
      </c>
      <c r="D391" s="156" t="e">
        <f>LDNC!#REF!</f>
        <v>#REF!</v>
      </c>
      <c r="F391" s="156" t="str">
        <f>CASBAH!C391</f>
        <v>(火)</v>
      </c>
      <c r="G391" s="156" t="str">
        <f>CASBAH!P392</f>
        <v/>
      </c>
    </row>
    <row r="392" spans="3:7">
      <c r="C392" s="156"/>
      <c r="D392" s="156"/>
      <c r="F392" s="156"/>
      <c r="G392" s="156"/>
    </row>
    <row r="393" spans="3:7">
      <c r="C393" s="156"/>
      <c r="D393" s="156"/>
      <c r="F393" s="156"/>
      <c r="G393" s="156"/>
    </row>
    <row r="394" spans="3:7">
      <c r="C394" s="156" t="e">
        <f>LDNC!#REF!</f>
        <v>#REF!</v>
      </c>
      <c r="D394" s="156" t="e">
        <f>LDNC!#REF!</f>
        <v>#REF!</v>
      </c>
      <c r="F394" s="156" t="str">
        <f>CASBAH!C395</f>
        <v>(火)</v>
      </c>
      <c r="G394" s="156" t="str">
        <f>CASBAH!P394</f>
        <v/>
      </c>
    </row>
    <row r="395" spans="3:7">
      <c r="C395" s="156" t="e">
        <f>LDNC!#REF!</f>
        <v>#REF!</v>
      </c>
      <c r="D395" s="156" t="e">
        <f>LDNC!#REF!</f>
        <v>#REF!</v>
      </c>
      <c r="F395" s="156" t="str">
        <f>CASBAH!C395</f>
        <v>(火)</v>
      </c>
      <c r="G395" s="156" t="str">
        <f>CASBAH!P396</f>
        <v>勝</v>
      </c>
    </row>
    <row r="396" spans="3:7">
      <c r="C396" s="156"/>
      <c r="D396" s="156"/>
      <c r="F396" s="156"/>
      <c r="G396" s="156"/>
    </row>
    <row r="397" spans="3:7">
      <c r="C397" s="156"/>
      <c r="D397" s="156"/>
      <c r="F397" s="156"/>
      <c r="G397" s="156"/>
    </row>
    <row r="398" spans="3:7">
      <c r="C398" s="156" t="e">
        <f>LDNC!#REF!</f>
        <v>#REF!</v>
      </c>
      <c r="D398" s="156" t="e">
        <f>LDNC!#REF!</f>
        <v>#REF!</v>
      </c>
      <c r="F398" s="156" t="str">
        <f>CASBAH!C399</f>
        <v>(月)</v>
      </c>
      <c r="G398" s="156" t="str">
        <f>CASBAH!P398</f>
        <v/>
      </c>
    </row>
    <row r="399" spans="3:7">
      <c r="C399" s="156" t="e">
        <f>LDNC!#REF!</f>
        <v>#REF!</v>
      </c>
      <c r="D399" s="156" t="e">
        <f>LDNC!#REF!</f>
        <v>#REF!</v>
      </c>
      <c r="F399" s="156" t="str">
        <f>CASBAH!C399</f>
        <v>(月)</v>
      </c>
      <c r="G399" s="156" t="str">
        <f>CASBAH!P400</f>
        <v>敗</v>
      </c>
    </row>
    <row r="400" spans="3:7">
      <c r="C400" s="156"/>
      <c r="D400" s="156"/>
      <c r="F400" s="156"/>
      <c r="G400" s="156"/>
    </row>
    <row r="401" spans="3:7">
      <c r="C401" s="156"/>
      <c r="D401" s="156"/>
      <c r="F401" s="156"/>
      <c r="G401" s="156"/>
    </row>
    <row r="402" spans="3:7">
      <c r="C402" s="156" t="e">
        <f>LDNC!#REF!</f>
        <v>#REF!</v>
      </c>
      <c r="D402" s="156" t="e">
        <f>LDNC!#REF!</f>
        <v>#REF!</v>
      </c>
      <c r="F402" s="156" t="str">
        <f>CASBAH!C403</f>
        <v>(火)</v>
      </c>
      <c r="G402" s="156" t="str">
        <f>CASBAH!P402</f>
        <v>勝</v>
      </c>
    </row>
    <row r="403" spans="3:7">
      <c r="C403" s="156" t="e">
        <f>LDNC!#REF!</f>
        <v>#REF!</v>
      </c>
      <c r="D403" s="156" t="e">
        <f>LDNC!#REF!</f>
        <v>#REF!</v>
      </c>
      <c r="F403" s="156" t="str">
        <f>CASBAH!C403</f>
        <v>(火)</v>
      </c>
      <c r="G403" s="156" t="str">
        <f>CASBAH!P404</f>
        <v/>
      </c>
    </row>
    <row r="404" spans="3:7">
      <c r="C404" s="156"/>
      <c r="D404" s="156"/>
      <c r="F404" s="156"/>
      <c r="G404" s="156"/>
    </row>
    <row r="405" spans="3:7">
      <c r="C405" s="156"/>
      <c r="D405" s="156"/>
      <c r="F405" s="156"/>
      <c r="G405" s="156"/>
    </row>
    <row r="406" spans="3:7">
      <c r="C406" s="156" t="e">
        <f>LDNC!#REF!</f>
        <v>#REF!</v>
      </c>
      <c r="D406" s="156" t="e">
        <f>LDNC!#REF!</f>
        <v>#REF!</v>
      </c>
      <c r="F406" s="156" t="str">
        <f>CASBAH!C407</f>
        <v>(月)</v>
      </c>
      <c r="G406" s="156" t="str">
        <f>CASBAH!P406</f>
        <v/>
      </c>
    </row>
    <row r="407" spans="3:7">
      <c r="C407" s="156" t="e">
        <f>LDNC!#REF!</f>
        <v>#REF!</v>
      </c>
      <c r="D407" s="156" t="e">
        <f>LDNC!#REF!</f>
        <v>#REF!</v>
      </c>
      <c r="F407" s="156" t="str">
        <f>CASBAH!C407</f>
        <v>(月)</v>
      </c>
      <c r="G407" s="156" t="str">
        <f>CASBAH!P408</f>
        <v>勝</v>
      </c>
    </row>
    <row r="408" spans="3:7">
      <c r="C408" s="156"/>
      <c r="D408" s="156"/>
      <c r="F408" s="156"/>
      <c r="G408" s="156"/>
    </row>
    <row r="409" spans="3:7">
      <c r="C409" s="156"/>
      <c r="D409" s="156"/>
      <c r="F409" s="156"/>
      <c r="G409" s="156"/>
    </row>
    <row r="410" spans="3:7">
      <c r="C410" s="156" t="e">
        <f>LDNC!#REF!</f>
        <v>#REF!</v>
      </c>
      <c r="D410" s="156" t="e">
        <f>LDNC!#REF!</f>
        <v>#REF!</v>
      </c>
      <c r="F410" s="156" t="str">
        <f>CASBAH!C411</f>
        <v>(月)</v>
      </c>
      <c r="G410" s="156" t="str">
        <f>CASBAH!P410</f>
        <v/>
      </c>
    </row>
    <row r="411" spans="3:7">
      <c r="C411" s="156" t="e">
        <f>LDNC!#REF!</f>
        <v>#REF!</v>
      </c>
      <c r="D411" s="156" t="e">
        <f>LDNC!#REF!</f>
        <v>#REF!</v>
      </c>
      <c r="F411" s="156" t="str">
        <f>CASBAH!C411</f>
        <v>(月)</v>
      </c>
      <c r="G411" s="156" t="str">
        <f>CASBAH!P412</f>
        <v>勝</v>
      </c>
    </row>
    <row r="412" spans="3:7">
      <c r="C412" s="156"/>
      <c r="D412" s="156"/>
      <c r="F412" s="156"/>
      <c r="G412" s="156"/>
    </row>
    <row r="413" spans="3:7">
      <c r="C413" s="156"/>
      <c r="D413" s="156"/>
      <c r="F413" s="156"/>
      <c r="G413" s="156"/>
    </row>
    <row r="414" spans="3:7">
      <c r="C414" s="156" t="e">
        <f>LDNC!#REF!</f>
        <v>#REF!</v>
      </c>
      <c r="D414" s="156" t="e">
        <f>LDNC!#REF!</f>
        <v>#REF!</v>
      </c>
      <c r="F414" s="156" t="str">
        <f>CASBAH!C415</f>
        <v>(月)</v>
      </c>
      <c r="G414" s="156" t="str">
        <f>CASBAH!P414</f>
        <v/>
      </c>
    </row>
    <row r="415" spans="3:7">
      <c r="C415" s="156" t="e">
        <f>LDNC!#REF!</f>
        <v>#REF!</v>
      </c>
      <c r="D415" s="156" t="e">
        <f>LDNC!#REF!</f>
        <v>#REF!</v>
      </c>
      <c r="F415" s="156" t="str">
        <f>CASBAH!C415</f>
        <v>(月)</v>
      </c>
      <c r="G415" s="156" t="str">
        <f>CASBAH!P416</f>
        <v>勝</v>
      </c>
    </row>
    <row r="416" spans="3:7">
      <c r="C416" s="156"/>
      <c r="D416" s="156"/>
      <c r="F416" s="156"/>
      <c r="G416" s="156"/>
    </row>
    <row r="417" spans="3:7">
      <c r="C417" s="156"/>
      <c r="D417" s="156"/>
      <c r="F417" s="156"/>
      <c r="G417" s="156"/>
    </row>
    <row r="418" spans="3:7">
      <c r="C418" s="156" t="e">
        <f>LDNC!#REF!</f>
        <v>#REF!</v>
      </c>
      <c r="D418" s="156" t="e">
        <f>LDNC!#REF!</f>
        <v>#REF!</v>
      </c>
      <c r="F418" s="156" t="str">
        <f>CASBAH!C419</f>
        <v>(火)</v>
      </c>
      <c r="G418" s="156" t="str">
        <f>CASBAH!P418</f>
        <v/>
      </c>
    </row>
    <row r="419" spans="3:7">
      <c r="C419" s="156" t="e">
        <f>LDNC!#REF!</f>
        <v>#REF!</v>
      </c>
      <c r="D419" s="156" t="e">
        <f>LDNC!#REF!</f>
        <v>#REF!</v>
      </c>
      <c r="F419" s="156" t="str">
        <f>CASBAH!C419</f>
        <v>(火)</v>
      </c>
      <c r="G419" s="156" t="str">
        <f>CASBAH!P420</f>
        <v>敗</v>
      </c>
    </row>
    <row r="420" spans="3:7">
      <c r="C420" s="156"/>
      <c r="D420" s="156"/>
      <c r="F420" s="156"/>
      <c r="G420" s="156"/>
    </row>
    <row r="421" spans="3:7">
      <c r="C421" s="156"/>
      <c r="D421" s="156"/>
      <c r="F421" s="156"/>
      <c r="G421" s="156"/>
    </row>
    <row r="422" spans="3:7">
      <c r="C422" s="156" t="e">
        <f>LDNC!#REF!</f>
        <v>#REF!</v>
      </c>
      <c r="D422" s="156" t="e">
        <f>LDNC!#REF!</f>
        <v>#REF!</v>
      </c>
      <c r="F422" s="156" t="str">
        <f>CASBAH!C423</f>
        <v>(月)</v>
      </c>
      <c r="G422" s="156" t="str">
        <f>CASBAH!P422</f>
        <v>勝</v>
      </c>
    </row>
    <row r="423" spans="3:7">
      <c r="C423" s="156" t="e">
        <f>LDNC!#REF!</f>
        <v>#REF!</v>
      </c>
      <c r="D423" s="156" t="e">
        <f>LDNC!#REF!</f>
        <v>#REF!</v>
      </c>
      <c r="F423" s="156" t="str">
        <f>CASBAH!C423</f>
        <v>(月)</v>
      </c>
      <c r="G423" s="156" t="str">
        <f>CASBAH!P424</f>
        <v/>
      </c>
    </row>
    <row r="424" spans="3:7">
      <c r="C424" s="156"/>
      <c r="D424" s="156"/>
      <c r="F424" s="156"/>
      <c r="G424" s="156"/>
    </row>
    <row r="425" spans="3:7">
      <c r="C425" s="156"/>
      <c r="D425" s="156"/>
      <c r="F425" s="156"/>
      <c r="G425" s="156"/>
    </row>
    <row r="426" spans="3:7">
      <c r="C426" s="156" t="e">
        <f>LDNC!#REF!</f>
        <v>#REF!</v>
      </c>
      <c r="D426" s="156" t="e">
        <f>LDNC!#REF!</f>
        <v>#REF!</v>
      </c>
      <c r="F426" s="156" t="str">
        <f>CASBAH!C427</f>
        <v>(火)</v>
      </c>
      <c r="G426" s="156" t="str">
        <f>CASBAH!P426</f>
        <v>勝</v>
      </c>
    </row>
    <row r="427" spans="3:7">
      <c r="C427" s="156" t="e">
        <f>LDNC!#REF!</f>
        <v>#REF!</v>
      </c>
      <c r="D427" s="156" t="e">
        <f>LDNC!#REF!</f>
        <v>#REF!</v>
      </c>
      <c r="F427" s="156" t="str">
        <f>CASBAH!C427</f>
        <v>(火)</v>
      </c>
      <c r="G427" s="156" t="str">
        <f>CASBAH!P428</f>
        <v/>
      </c>
    </row>
    <row r="428" spans="3:7">
      <c r="C428" s="156"/>
      <c r="D428" s="156"/>
      <c r="F428" s="156"/>
      <c r="G428" s="156"/>
    </row>
    <row r="429" spans="3:7">
      <c r="C429" s="156"/>
      <c r="D429" s="156"/>
      <c r="F429" s="156"/>
      <c r="G429" s="156"/>
    </row>
    <row r="430" spans="3:7">
      <c r="C430" s="156" t="e">
        <f>LDNC!#REF!</f>
        <v>#REF!</v>
      </c>
      <c r="D430" s="156" t="e">
        <f>LDNC!#REF!</f>
        <v>#REF!</v>
      </c>
      <c r="F430" s="156" t="str">
        <f>CASBAH!C431</f>
        <v>(月)</v>
      </c>
      <c r="G430" s="156" t="str">
        <f>CASBAH!P430</f>
        <v>敗</v>
      </c>
    </row>
    <row r="431" spans="3:7">
      <c r="C431" s="156" t="e">
        <f>LDNC!#REF!</f>
        <v>#REF!</v>
      </c>
      <c r="D431" s="156" t="e">
        <f>LDNC!#REF!</f>
        <v>#REF!</v>
      </c>
      <c r="F431" s="156" t="str">
        <f>CASBAH!C431</f>
        <v>(月)</v>
      </c>
      <c r="G431" s="156" t="str">
        <f>CASBAH!P432</f>
        <v/>
      </c>
    </row>
    <row r="432" spans="3:7">
      <c r="C432" s="156"/>
      <c r="D432" s="156"/>
      <c r="F432" s="156"/>
      <c r="G432" s="156"/>
    </row>
    <row r="433" spans="3:7">
      <c r="C433" s="156"/>
      <c r="D433" s="156"/>
      <c r="F433" s="156"/>
      <c r="G433" s="156"/>
    </row>
    <row r="434" spans="3:7">
      <c r="C434" s="156" t="e">
        <f>LDNC!#REF!</f>
        <v>#REF!</v>
      </c>
      <c r="D434" s="156" t="e">
        <f>LDNC!#REF!</f>
        <v>#REF!</v>
      </c>
      <c r="F434" s="156" t="str">
        <f>CASBAH!C435</f>
        <v>(月)</v>
      </c>
      <c r="G434" s="156" t="str">
        <f>CASBAH!P434</f>
        <v/>
      </c>
    </row>
    <row r="435" spans="3:7">
      <c r="C435" s="156" t="e">
        <f>LDNC!#REF!</f>
        <v>#REF!</v>
      </c>
      <c r="D435" s="156" t="e">
        <f>LDNC!#REF!</f>
        <v>#REF!</v>
      </c>
      <c r="F435" s="156" t="str">
        <f>CASBAH!C435</f>
        <v>(月)</v>
      </c>
      <c r="G435" s="156" t="str">
        <f>CASBAH!P436</f>
        <v>敗</v>
      </c>
    </row>
    <row r="436" spans="3:7">
      <c r="C436" s="156"/>
      <c r="D436" s="156"/>
      <c r="F436" s="156"/>
      <c r="G436" s="156"/>
    </row>
    <row r="437" spans="3:7">
      <c r="C437" s="156"/>
      <c r="D437" s="156"/>
      <c r="F437" s="156"/>
      <c r="G437" s="156"/>
    </row>
    <row r="438" spans="3:7">
      <c r="C438" s="156" t="e">
        <f>LDNC!#REF!</f>
        <v>#REF!</v>
      </c>
      <c r="D438" s="156" t="e">
        <f>LDNC!#REF!</f>
        <v>#REF!</v>
      </c>
      <c r="F438" s="156" t="str">
        <f>CASBAH!C439</f>
        <v>(火)</v>
      </c>
      <c r="G438" s="156" t="str">
        <f>CASBAH!P438</f>
        <v>勝</v>
      </c>
    </row>
    <row r="439" spans="3:7">
      <c r="C439" s="156" t="e">
        <f>LDNC!#REF!</f>
        <v>#REF!</v>
      </c>
      <c r="D439" s="156" t="e">
        <f>LDNC!#REF!</f>
        <v>#REF!</v>
      </c>
      <c r="F439" s="156" t="str">
        <f>CASBAH!C439</f>
        <v>(火)</v>
      </c>
      <c r="G439" s="156" t="str">
        <f>CASBAH!P440</f>
        <v/>
      </c>
    </row>
    <row r="440" spans="3:7">
      <c r="C440" s="156"/>
      <c r="D440" s="156"/>
      <c r="F440" s="156"/>
      <c r="G440" s="156"/>
    </row>
    <row r="441" spans="3:7">
      <c r="C441" s="156"/>
      <c r="D441" s="156"/>
      <c r="F441" s="156"/>
      <c r="G441" s="156"/>
    </row>
    <row r="442" spans="3:7">
      <c r="C442" s="156" t="e">
        <f>LDNC!#REF!</f>
        <v>#REF!</v>
      </c>
      <c r="D442" s="156" t="e">
        <f>LDNC!#REF!</f>
        <v>#REF!</v>
      </c>
      <c r="F442" s="156" t="str">
        <f>CASBAH!C443</f>
        <v>(月)</v>
      </c>
      <c r="G442" s="156" t="str">
        <f>CASBAH!P442</f>
        <v>勝</v>
      </c>
    </row>
    <row r="443" spans="3:7">
      <c r="C443" s="156" t="e">
        <f>LDNC!#REF!</f>
        <v>#REF!</v>
      </c>
      <c r="D443" s="156" t="e">
        <f>LDNC!#REF!</f>
        <v>#REF!</v>
      </c>
      <c r="F443" s="156" t="str">
        <f>CASBAH!C443</f>
        <v>(月)</v>
      </c>
      <c r="G443" s="156" t="str">
        <f>CASBAH!P444</f>
        <v/>
      </c>
    </row>
    <row r="444" spans="3:7">
      <c r="C444" s="156"/>
      <c r="D444" s="156"/>
      <c r="F444" s="156"/>
      <c r="G444" s="156"/>
    </row>
    <row r="445" spans="3:7">
      <c r="C445" s="156"/>
      <c r="D445" s="156"/>
      <c r="F445" s="156"/>
      <c r="G445" s="156"/>
    </row>
    <row r="446" spans="3:7">
      <c r="C446" s="156" t="e">
        <f>LDNC!#REF!</f>
        <v>#REF!</v>
      </c>
      <c r="D446" s="156" t="e">
        <f>LDNC!#REF!</f>
        <v>#REF!</v>
      </c>
      <c r="F446" s="156" t="str">
        <f>CASBAH!C447</f>
        <v>(月)</v>
      </c>
      <c r="G446" s="156" t="str">
        <f>CASBAH!P446</f>
        <v>勝</v>
      </c>
    </row>
    <row r="447" spans="3:7">
      <c r="C447" s="156" t="e">
        <f>LDNC!#REF!</f>
        <v>#REF!</v>
      </c>
      <c r="D447" s="156" t="e">
        <f>LDNC!#REF!</f>
        <v>#REF!</v>
      </c>
      <c r="F447" s="156" t="str">
        <f>CASBAH!C447</f>
        <v>(月)</v>
      </c>
      <c r="G447" s="156" t="str">
        <f>CASBAH!P448</f>
        <v/>
      </c>
    </row>
    <row r="448" spans="3:7">
      <c r="C448" s="156"/>
      <c r="D448" s="156"/>
      <c r="F448" s="156"/>
      <c r="G448" s="156"/>
    </row>
    <row r="449" spans="3:7">
      <c r="C449" s="156"/>
      <c r="D449" s="156"/>
      <c r="F449" s="156"/>
      <c r="G449" s="156"/>
    </row>
    <row r="450" spans="3:7">
      <c r="C450" s="156" t="e">
        <f>LDNC!#REF!</f>
        <v>#REF!</v>
      </c>
      <c r="D450" s="156" t="e">
        <f>LDNC!#REF!</f>
        <v>#REF!</v>
      </c>
      <c r="F450" s="156" t="str">
        <f>CASBAH!C451</f>
        <v>(火)</v>
      </c>
      <c r="G450" s="156" t="str">
        <f>CASBAH!P450</f>
        <v/>
      </c>
    </row>
    <row r="451" spans="3:7">
      <c r="C451" s="156" t="e">
        <f>LDNC!#REF!</f>
        <v>#REF!</v>
      </c>
      <c r="D451" s="156" t="e">
        <f>LDNC!#REF!</f>
        <v>#REF!</v>
      </c>
      <c r="F451" s="156" t="str">
        <f>CASBAH!C451</f>
        <v>(火)</v>
      </c>
      <c r="G451" s="156" t="str">
        <f>CASBAH!P452</f>
        <v>勝</v>
      </c>
    </row>
    <row r="452" spans="3:7">
      <c r="C452" s="156"/>
      <c r="D452" s="156"/>
      <c r="F452" s="156"/>
      <c r="G452" s="156"/>
    </row>
    <row r="453" spans="3:7">
      <c r="C453" s="156"/>
      <c r="D453" s="156"/>
      <c r="F453" s="156"/>
      <c r="G453" s="156"/>
    </row>
    <row r="454" spans="3:7">
      <c r="C454" s="156" t="e">
        <f>LDNC!#REF!</f>
        <v>#REF!</v>
      </c>
      <c r="D454" s="156" t="e">
        <f>LDNC!#REF!</f>
        <v>#REF!</v>
      </c>
      <c r="F454" s="156" t="str">
        <f>CASBAH!C455</f>
        <v>(月)</v>
      </c>
      <c r="G454" s="156" t="str">
        <f>CASBAH!P454</f>
        <v/>
      </c>
    </row>
    <row r="455" spans="3:7">
      <c r="C455" s="156" t="e">
        <f>LDNC!#REF!</f>
        <v>#REF!</v>
      </c>
      <c r="D455" s="156" t="e">
        <f>LDNC!#REF!</f>
        <v>#REF!</v>
      </c>
      <c r="F455" s="156" t="str">
        <f>CASBAH!C455</f>
        <v>(月)</v>
      </c>
      <c r="G455" s="156" t="str">
        <f>CASBAH!P456</f>
        <v>勝</v>
      </c>
    </row>
    <row r="456" spans="3:7">
      <c r="C456" s="156"/>
      <c r="D456" s="156"/>
      <c r="F456" s="156"/>
      <c r="G456" s="156"/>
    </row>
    <row r="457" spans="3:7">
      <c r="C457" s="156"/>
      <c r="D457" s="156"/>
      <c r="F457" s="156"/>
      <c r="G457" s="156"/>
    </row>
    <row r="458" spans="3:7">
      <c r="C458" s="156" t="e">
        <f>LDNC!#REF!</f>
        <v>#REF!</v>
      </c>
      <c r="D458" s="156" t="e">
        <f>LDNC!#REF!</f>
        <v>#REF!</v>
      </c>
      <c r="F458" s="156" t="str">
        <f>CASBAH!C459</f>
        <v>(火)</v>
      </c>
      <c r="G458" s="156" t="str">
        <f>CASBAH!P458</f>
        <v>勝</v>
      </c>
    </row>
    <row r="459" spans="3:7">
      <c r="C459" s="156" t="e">
        <f>LDNC!#REF!</f>
        <v>#REF!</v>
      </c>
      <c r="D459" s="156" t="e">
        <f>LDNC!#REF!</f>
        <v>#REF!</v>
      </c>
      <c r="F459" s="156" t="str">
        <f>CASBAH!C459</f>
        <v>(火)</v>
      </c>
      <c r="G459" s="156" t="str">
        <f>CASBAH!P460</f>
        <v/>
      </c>
    </row>
    <row r="460" spans="3:7">
      <c r="C460" s="156"/>
      <c r="D460" s="156"/>
      <c r="F460" s="156"/>
      <c r="G460" s="156"/>
    </row>
    <row r="461" spans="3:7">
      <c r="C461" s="156"/>
      <c r="D461" s="156"/>
      <c r="F461" s="156"/>
      <c r="G461" s="156"/>
    </row>
    <row r="462" spans="3:7">
      <c r="C462" s="156" t="e">
        <f>LDNC!#REF!</f>
        <v>#REF!</v>
      </c>
      <c r="D462" s="156" t="e">
        <f>LDNC!#REF!</f>
        <v>#REF!</v>
      </c>
      <c r="F462" s="156" t="str">
        <f>CASBAH!C463</f>
        <v>(月)</v>
      </c>
      <c r="G462" s="156" t="str">
        <f>CASBAH!P462</f>
        <v/>
      </c>
    </row>
    <row r="463" spans="3:7">
      <c r="C463" s="156" t="e">
        <f>LDNC!#REF!</f>
        <v>#REF!</v>
      </c>
      <c r="D463" s="156" t="e">
        <f>LDNC!#REF!</f>
        <v>#REF!</v>
      </c>
      <c r="F463" s="156" t="str">
        <f>CASBAH!C463</f>
        <v>(月)</v>
      </c>
      <c r="G463" s="156" t="str">
        <f>CASBAH!P464</f>
        <v>敗</v>
      </c>
    </row>
    <row r="464" spans="3:7">
      <c r="C464" s="156"/>
      <c r="D464" s="156"/>
      <c r="F464" s="156"/>
      <c r="G464" s="156"/>
    </row>
    <row r="465" spans="3:7">
      <c r="C465" s="156"/>
      <c r="D465" s="156"/>
      <c r="F465" s="156"/>
      <c r="G465" s="156"/>
    </row>
    <row r="466" spans="3:7">
      <c r="C466" s="156" t="e">
        <f>LDNC!#REF!</f>
        <v>#REF!</v>
      </c>
      <c r="D466" s="156" t="e">
        <f>LDNC!#REF!</f>
        <v>#REF!</v>
      </c>
      <c r="F466" s="156" t="str">
        <f>CASBAH!C467</f>
        <v>(火)</v>
      </c>
      <c r="G466" s="156" t="str">
        <f>CASBAH!P466</f>
        <v>勝</v>
      </c>
    </row>
    <row r="467" spans="3:7">
      <c r="C467" s="156" t="e">
        <f>LDNC!#REF!</f>
        <v>#REF!</v>
      </c>
      <c r="D467" s="156" t="e">
        <f>LDNC!#REF!</f>
        <v>#REF!</v>
      </c>
      <c r="F467" s="156" t="str">
        <f>CASBAH!C467</f>
        <v>(火)</v>
      </c>
      <c r="G467" s="156" t="str">
        <f>CASBAH!P468</f>
        <v/>
      </c>
    </row>
    <row r="468" spans="3:7">
      <c r="C468" s="156"/>
      <c r="D468" s="156"/>
      <c r="F468" s="156"/>
      <c r="G468" s="156"/>
    </row>
    <row r="469" spans="3:7">
      <c r="C469" s="156"/>
      <c r="D469" s="156"/>
      <c r="F469" s="156"/>
      <c r="G469" s="156"/>
    </row>
    <row r="470" spans="3:7">
      <c r="C470" s="156" t="e">
        <f>LDNC!#REF!</f>
        <v>#REF!</v>
      </c>
      <c r="D470" s="156" t="e">
        <f>LDNC!#REF!</f>
        <v>#REF!</v>
      </c>
      <c r="F470" s="156" t="str">
        <f>CASBAH!C471</f>
        <v>(月)</v>
      </c>
      <c r="G470" s="156" t="str">
        <f>CASBAH!P470</f>
        <v/>
      </c>
    </row>
    <row r="471" spans="3:7">
      <c r="C471" s="156" t="e">
        <f>LDNC!#REF!</f>
        <v>#REF!</v>
      </c>
      <c r="D471" s="156" t="e">
        <f>LDNC!#REF!</f>
        <v>#REF!</v>
      </c>
      <c r="F471" s="156" t="str">
        <f>CASBAH!C471</f>
        <v>(月)</v>
      </c>
      <c r="G471" s="156" t="str">
        <f>CASBAH!P472</f>
        <v>勝</v>
      </c>
    </row>
    <row r="472" spans="3:7">
      <c r="C472" s="156"/>
      <c r="D472" s="156"/>
      <c r="F472" s="156"/>
      <c r="G472" s="156"/>
    </row>
    <row r="473" spans="3:7">
      <c r="C473" s="156"/>
      <c r="D473" s="156"/>
      <c r="F473" s="156"/>
      <c r="G473" s="156"/>
    </row>
    <row r="474" spans="3:7">
      <c r="C474" s="156" t="e">
        <f>LDNC!#REF!</f>
        <v>#REF!</v>
      </c>
      <c r="D474" s="156" t="e">
        <f>LDNC!#REF!</f>
        <v>#REF!</v>
      </c>
      <c r="F474" s="156" t="str">
        <f>CASBAH!C475</f>
        <v>(月)</v>
      </c>
      <c r="G474" s="156" t="str">
        <f>CASBAH!P474</f>
        <v/>
      </c>
    </row>
    <row r="475" spans="3:7">
      <c r="C475" s="156" t="e">
        <f>LDNC!#REF!</f>
        <v>#REF!</v>
      </c>
      <c r="D475" s="156" t="e">
        <f>LDNC!#REF!</f>
        <v>#REF!</v>
      </c>
      <c r="F475" s="156" t="str">
        <f>CASBAH!C475</f>
        <v>(月)</v>
      </c>
      <c r="G475" s="156" t="str">
        <f>CASBAH!P476</f>
        <v>敗</v>
      </c>
    </row>
    <row r="476" spans="3:7">
      <c r="C476" s="156"/>
      <c r="D476" s="156"/>
      <c r="F476" s="156"/>
      <c r="G476" s="156"/>
    </row>
    <row r="477" spans="3:7">
      <c r="C477" s="156"/>
      <c r="D477" s="156"/>
      <c r="F477" s="156"/>
      <c r="G477" s="156"/>
    </row>
    <row r="478" spans="3:7">
      <c r="C478" s="156" t="e">
        <f>LDNC!#REF!</f>
        <v>#REF!</v>
      </c>
      <c r="D478" s="156" t="e">
        <f>LDNC!#REF!</f>
        <v>#REF!</v>
      </c>
      <c r="F478" s="156" t="str">
        <f>CASBAH!C479</f>
        <v>(火)</v>
      </c>
      <c r="G478" s="156" t="str">
        <f>CASBAH!P478</f>
        <v/>
      </c>
    </row>
    <row r="479" spans="3:7">
      <c r="C479" s="156" t="e">
        <f>LDNC!#REF!</f>
        <v>#REF!</v>
      </c>
      <c r="D479" s="156" t="e">
        <f>LDNC!#REF!</f>
        <v>#REF!</v>
      </c>
      <c r="F479" s="156" t="str">
        <f>CASBAH!C479</f>
        <v>(火)</v>
      </c>
      <c r="G479" s="156" t="str">
        <f>CASBAH!P480</f>
        <v>勝</v>
      </c>
    </row>
    <row r="480" spans="3:7">
      <c r="C480" s="156"/>
      <c r="D480" s="156"/>
      <c r="F480" s="156"/>
      <c r="G480" s="156"/>
    </row>
    <row r="481" spans="3:7">
      <c r="C481" s="156"/>
      <c r="D481" s="156"/>
      <c r="F481" s="156"/>
      <c r="G481" s="156"/>
    </row>
    <row r="482" spans="3:7">
      <c r="C482" s="156" t="e">
        <f>LDNC!#REF!</f>
        <v>#REF!</v>
      </c>
      <c r="D482" s="156" t="e">
        <f>LDNC!#REF!</f>
        <v>#REF!</v>
      </c>
      <c r="F482" s="156" t="str">
        <f>CASBAH!C483</f>
        <v>(月)</v>
      </c>
      <c r="G482" s="156" t="str">
        <f>CASBAH!P482</f>
        <v/>
      </c>
    </row>
    <row r="483" spans="3:7">
      <c r="C483" s="156" t="e">
        <f>LDNC!#REF!</f>
        <v>#REF!</v>
      </c>
      <c r="D483" s="156" t="e">
        <f>LDNC!#REF!</f>
        <v>#REF!</v>
      </c>
      <c r="F483" s="156" t="str">
        <f>CASBAH!C483</f>
        <v>(月)</v>
      </c>
      <c r="G483" s="156" t="str">
        <f>CASBAH!P484</f>
        <v>敗</v>
      </c>
    </row>
    <row r="484" spans="3:7">
      <c r="C484" s="156"/>
      <c r="D484" s="156"/>
      <c r="F484" s="156"/>
      <c r="G484" s="156"/>
    </row>
    <row r="485" spans="3:7">
      <c r="C485" s="156"/>
      <c r="D485" s="156"/>
      <c r="F485" s="156"/>
      <c r="G485" s="156"/>
    </row>
    <row r="486" spans="3:7">
      <c r="C486" s="156" t="e">
        <f>LDNC!#REF!</f>
        <v>#REF!</v>
      </c>
      <c r="D486" s="156" t="e">
        <f>LDNC!#REF!</f>
        <v>#REF!</v>
      </c>
      <c r="F486" s="156" t="str">
        <f>CASBAH!C487</f>
        <v>(火)</v>
      </c>
      <c r="G486" s="156" t="str">
        <f>CASBAH!P486</f>
        <v/>
      </c>
    </row>
    <row r="487" spans="3:7">
      <c r="C487" s="156" t="e">
        <f>LDNC!#REF!</f>
        <v>#REF!</v>
      </c>
      <c r="D487" s="156" t="e">
        <f>LDNC!#REF!</f>
        <v>#REF!</v>
      </c>
      <c r="F487" s="156" t="str">
        <f>CASBAH!C487</f>
        <v>(火)</v>
      </c>
      <c r="G487" s="156" t="str">
        <f>CASBAH!P488</f>
        <v>勝</v>
      </c>
    </row>
    <row r="488" spans="3:7">
      <c r="C488" s="156"/>
      <c r="D488" s="156"/>
      <c r="F488" s="156"/>
      <c r="G488" s="156"/>
    </row>
    <row r="489" spans="3:7">
      <c r="C489" s="156"/>
      <c r="D489" s="156"/>
      <c r="F489" s="156"/>
      <c r="G489" s="156"/>
    </row>
    <row r="490" spans="3:7">
      <c r="C490" s="156" t="e">
        <f>LDNC!#REF!</f>
        <v>#REF!</v>
      </c>
      <c r="D490" s="156" t="e">
        <f>LDNC!#REF!</f>
        <v>#REF!</v>
      </c>
      <c r="F490" s="156" t="str">
        <f>CASBAH!C491</f>
        <v>(月)</v>
      </c>
      <c r="G490" s="156" t="str">
        <f>CASBAH!P490</f>
        <v>敗</v>
      </c>
    </row>
    <row r="491" spans="3:7">
      <c r="C491" s="156" t="e">
        <f>LDNC!#REF!</f>
        <v>#REF!</v>
      </c>
      <c r="D491" s="156" t="e">
        <f>LDNC!#REF!</f>
        <v>#REF!</v>
      </c>
      <c r="F491" s="156" t="str">
        <f>CASBAH!C491</f>
        <v>(月)</v>
      </c>
      <c r="G491" s="156" t="str">
        <f>CASBAH!P492</f>
        <v/>
      </c>
    </row>
    <row r="492" spans="3:7">
      <c r="C492" s="156"/>
      <c r="D492" s="156"/>
      <c r="F492" s="156"/>
      <c r="G492" s="156"/>
    </row>
    <row r="493" spans="3:7">
      <c r="C493" s="156"/>
      <c r="D493" s="156"/>
      <c r="F493" s="156"/>
      <c r="G493" s="156"/>
    </row>
    <row r="494" spans="3:7">
      <c r="C494" s="156" t="e">
        <f>LDNC!#REF!</f>
        <v>#REF!</v>
      </c>
      <c r="D494" s="156" t="e">
        <f>LDNC!#REF!</f>
        <v>#REF!</v>
      </c>
      <c r="F494" s="156" t="str">
        <f>CASBAH!C495</f>
        <v/>
      </c>
      <c r="G494" s="156" t="str">
        <f>CASBAH!P494</f>
        <v/>
      </c>
    </row>
    <row r="495" spans="3:7">
      <c r="C495" s="156" t="e">
        <f>LDNC!#REF!</f>
        <v>#REF!</v>
      </c>
      <c r="D495" s="156" t="e">
        <f>LDNC!#REF!</f>
        <v>#REF!</v>
      </c>
      <c r="F495" s="156" t="str">
        <f>CASBAH!C495</f>
        <v/>
      </c>
      <c r="G495" s="156" t="str">
        <f>CASBAH!P496</f>
        <v/>
      </c>
    </row>
    <row r="496" spans="3:7">
      <c r="C496" s="156"/>
      <c r="D496" s="156"/>
      <c r="F496" s="156"/>
      <c r="G496" s="156"/>
    </row>
    <row r="497" spans="3:7">
      <c r="C497" s="156"/>
      <c r="D497" s="156"/>
      <c r="F497" s="156"/>
      <c r="G497" s="156"/>
    </row>
    <row r="498" spans="3:7">
      <c r="C498" s="156" t="e">
        <f>LDNC!#REF!</f>
        <v>#REF!</v>
      </c>
      <c r="D498" s="156" t="e">
        <f>LDNC!#REF!</f>
        <v>#REF!</v>
      </c>
      <c r="F498" s="156" t="str">
        <f>CASBAH!C499</f>
        <v/>
      </c>
      <c r="G498" s="156" t="str">
        <f>CASBAH!P498</f>
        <v/>
      </c>
    </row>
    <row r="499" spans="3:7">
      <c r="C499" s="156" t="e">
        <f>LDNC!#REF!</f>
        <v>#REF!</v>
      </c>
      <c r="D499" s="156" t="e">
        <f>LDNC!#REF!</f>
        <v>#REF!</v>
      </c>
      <c r="F499" s="156" t="str">
        <f>CASBAH!C499</f>
        <v/>
      </c>
      <c r="G499" s="156" t="str">
        <f>CASBAH!P500</f>
        <v/>
      </c>
    </row>
    <row r="500" spans="3:7">
      <c r="C500" s="156"/>
      <c r="D500" s="156"/>
      <c r="F500" s="156"/>
      <c r="G500" s="156"/>
    </row>
    <row r="501" spans="3:7">
      <c r="C501" s="156"/>
      <c r="D501" s="156"/>
      <c r="F501" s="156"/>
      <c r="G501" s="156"/>
    </row>
    <row r="502" spans="3:7">
      <c r="C502" s="156" t="e">
        <f>LDNC!#REF!</f>
        <v>#REF!</v>
      </c>
      <c r="D502" s="156" t="e">
        <f>LDNC!#REF!</f>
        <v>#REF!</v>
      </c>
      <c r="F502" s="156" t="str">
        <f>CASBAH!C503</f>
        <v/>
      </c>
      <c r="G502" s="156" t="str">
        <f>CASBAH!P502</f>
        <v/>
      </c>
    </row>
    <row r="503" spans="3:7">
      <c r="C503" s="156" t="e">
        <f>LDNC!#REF!</f>
        <v>#REF!</v>
      </c>
      <c r="D503" s="156" t="e">
        <f>LDNC!#REF!</f>
        <v>#REF!</v>
      </c>
      <c r="F503" s="156" t="str">
        <f>CASBAH!C503</f>
        <v/>
      </c>
      <c r="G503" s="156" t="str">
        <f>CASBAH!P504</f>
        <v/>
      </c>
    </row>
    <row r="504" spans="3:7">
      <c r="C504" s="156"/>
      <c r="D504" s="156"/>
      <c r="F504" s="156"/>
      <c r="G504" s="156"/>
    </row>
    <row r="505" spans="3:7">
      <c r="C505" s="156"/>
      <c r="D505" s="156"/>
      <c r="F505" s="156"/>
      <c r="G505" s="156"/>
    </row>
    <row r="506" spans="3:7">
      <c r="C506" s="156" t="e">
        <f>LDNC!#REF!</f>
        <v>#REF!</v>
      </c>
      <c r="D506" s="156" t="e">
        <f>LDNC!#REF!</f>
        <v>#REF!</v>
      </c>
      <c r="F506" s="156" t="str">
        <f>CASBAH!C507</f>
        <v/>
      </c>
      <c r="G506" s="156" t="str">
        <f>CASBAH!P506</f>
        <v/>
      </c>
    </row>
    <row r="507" spans="3:7">
      <c r="C507" s="156" t="e">
        <f>LDNC!#REF!</f>
        <v>#REF!</v>
      </c>
      <c r="D507" s="156" t="e">
        <f>LDNC!#REF!</f>
        <v>#REF!</v>
      </c>
      <c r="F507" s="156" t="str">
        <f>CASBAH!C507</f>
        <v/>
      </c>
      <c r="G507" s="156" t="str">
        <f>CASBAH!P508</f>
        <v/>
      </c>
    </row>
    <row r="508" spans="3:7">
      <c r="C508" s="156"/>
      <c r="D508" s="156"/>
      <c r="F508" s="156"/>
      <c r="G508" s="156"/>
    </row>
    <row r="509" spans="3:7">
      <c r="C509" s="156"/>
      <c r="D509" s="156"/>
      <c r="F509" s="156"/>
      <c r="G509" s="156"/>
    </row>
    <row r="510" spans="3:7">
      <c r="C510" s="156" t="e">
        <f>LDNC!#REF!</f>
        <v>#REF!</v>
      </c>
      <c r="D510" s="156" t="e">
        <f>LDNC!#REF!</f>
        <v>#REF!</v>
      </c>
      <c r="F510" s="156" t="e">
        <f>CASBAH!#REF!</f>
        <v>#REF!</v>
      </c>
      <c r="G510" s="156" t="e">
        <f>CASBAH!#REF!</f>
        <v>#REF!</v>
      </c>
    </row>
    <row r="511" spans="3:7">
      <c r="C511" s="156" t="e">
        <f>LDNC!#REF!</f>
        <v>#REF!</v>
      </c>
      <c r="D511" s="156" t="e">
        <f>LDNC!#REF!</f>
        <v>#REF!</v>
      </c>
      <c r="F511" s="156" t="e">
        <f>CASBAH!#REF!</f>
        <v>#REF!</v>
      </c>
      <c r="G511" s="156" t="e">
        <f>CASBAH!#REF!</f>
        <v>#REF!</v>
      </c>
    </row>
    <row r="512" spans="3:7">
      <c r="C512" s="156"/>
      <c r="D512" s="156"/>
      <c r="F512" s="156"/>
      <c r="G512" s="156"/>
    </row>
    <row r="513" spans="3:7">
      <c r="C513" s="156"/>
      <c r="D513" s="156"/>
      <c r="F513" s="156"/>
      <c r="G513" s="156"/>
    </row>
    <row r="514" spans="3:7">
      <c r="C514" s="156" t="e">
        <f>LDNC!#REF!</f>
        <v>#REF!</v>
      </c>
      <c r="D514" s="156" t="e">
        <f>LDNC!#REF!</f>
        <v>#REF!</v>
      </c>
      <c r="F514" s="156" t="e">
        <f>CASBAH!#REF!</f>
        <v>#REF!</v>
      </c>
      <c r="G514" s="156" t="e">
        <f>CASBAH!#REF!</f>
        <v>#REF!</v>
      </c>
    </row>
    <row r="515" spans="3:7">
      <c r="C515" s="156" t="e">
        <f>LDNC!#REF!</f>
        <v>#REF!</v>
      </c>
      <c r="D515" s="156" t="e">
        <f>LDNC!#REF!</f>
        <v>#REF!</v>
      </c>
      <c r="F515" s="156" t="e">
        <f>CASBAH!#REF!</f>
        <v>#REF!</v>
      </c>
      <c r="G515" s="156" t="e">
        <f>CASBAH!#REF!</f>
        <v>#REF!</v>
      </c>
    </row>
    <row r="516" spans="3:7">
      <c r="C516" s="156"/>
      <c r="D516" s="156"/>
      <c r="F516" s="156"/>
      <c r="G516" s="156"/>
    </row>
    <row r="517" spans="3:7">
      <c r="C517" s="156"/>
      <c r="D517" s="156"/>
      <c r="F517" s="156"/>
      <c r="G517" s="156"/>
    </row>
    <row r="518" spans="3:7">
      <c r="C518" s="156" t="e">
        <f>LDNC!#REF!</f>
        <v>#REF!</v>
      </c>
      <c r="D518" s="156" t="e">
        <f>LDNC!#REF!</f>
        <v>#REF!</v>
      </c>
      <c r="F518" s="156" t="e">
        <f>CASBAH!#REF!</f>
        <v>#REF!</v>
      </c>
      <c r="G518" s="156" t="e">
        <f>CASBAH!#REF!</f>
        <v>#REF!</v>
      </c>
    </row>
    <row r="519" spans="3:7">
      <c r="C519" s="156" t="e">
        <f>LDNC!#REF!</f>
        <v>#REF!</v>
      </c>
      <c r="D519" s="156" t="e">
        <f>LDNC!#REF!</f>
        <v>#REF!</v>
      </c>
      <c r="F519" s="156" t="e">
        <f>CASBAH!#REF!</f>
        <v>#REF!</v>
      </c>
      <c r="G519" s="156" t="e">
        <f>CASBAH!#REF!</f>
        <v>#REF!</v>
      </c>
    </row>
    <row r="520" spans="3:7">
      <c r="C520" s="156"/>
      <c r="D520" s="156"/>
      <c r="F520" s="156"/>
      <c r="G520" s="156"/>
    </row>
    <row r="521" spans="3:7">
      <c r="C521" s="156"/>
      <c r="D521" s="156"/>
      <c r="F521" s="156"/>
      <c r="G521" s="156"/>
    </row>
    <row r="522" spans="3:7">
      <c r="C522" s="156" t="e">
        <f>LDNC!#REF!</f>
        <v>#REF!</v>
      </c>
      <c r="D522" s="156" t="e">
        <f>LDNC!#REF!</f>
        <v>#REF!</v>
      </c>
      <c r="F522" s="156" t="e">
        <f>CASBAH!#REF!</f>
        <v>#REF!</v>
      </c>
      <c r="G522" s="156" t="e">
        <f>CASBAH!#REF!</f>
        <v>#REF!</v>
      </c>
    </row>
    <row r="523" spans="3:7">
      <c r="C523" s="156" t="e">
        <f>LDNC!#REF!</f>
        <v>#REF!</v>
      </c>
      <c r="D523" s="156" t="e">
        <f>LDNC!#REF!</f>
        <v>#REF!</v>
      </c>
      <c r="F523" s="156" t="e">
        <f>CASBAH!#REF!</f>
        <v>#REF!</v>
      </c>
      <c r="G523" s="156" t="e">
        <f>CASBAH!#REF!</f>
        <v>#REF!</v>
      </c>
    </row>
    <row r="524" spans="3:7">
      <c r="C524" s="156"/>
      <c r="D524" s="156"/>
      <c r="F524" s="156"/>
      <c r="G524" s="156"/>
    </row>
    <row r="525" spans="3:7">
      <c r="C525" s="156"/>
      <c r="D525" s="156"/>
      <c r="F525" s="156"/>
      <c r="G525" s="156"/>
    </row>
    <row r="526" spans="3:7">
      <c r="C526" s="156" t="e">
        <f>LDNC!#REF!</f>
        <v>#REF!</v>
      </c>
      <c r="D526" s="156" t="e">
        <f>LDNC!#REF!</f>
        <v>#REF!</v>
      </c>
      <c r="F526" s="156" t="e">
        <f>CASBAH!#REF!</f>
        <v>#REF!</v>
      </c>
      <c r="G526" s="156" t="e">
        <f>CASBAH!#REF!</f>
        <v>#REF!</v>
      </c>
    </row>
    <row r="527" spans="3:7">
      <c r="C527" s="156" t="e">
        <f>LDNC!#REF!</f>
        <v>#REF!</v>
      </c>
      <c r="D527" s="156" t="e">
        <f>LDNC!#REF!</f>
        <v>#REF!</v>
      </c>
      <c r="F527" s="156" t="e">
        <f>CASBAH!#REF!</f>
        <v>#REF!</v>
      </c>
      <c r="G527" s="156" t="e">
        <f>CASBAH!#REF!</f>
        <v>#REF!</v>
      </c>
    </row>
    <row r="528" spans="3:7">
      <c r="C528" s="156"/>
      <c r="D528" s="156"/>
      <c r="F528" s="156"/>
      <c r="G528" s="156"/>
    </row>
    <row r="529" spans="3:7">
      <c r="C529" s="156"/>
      <c r="D529" s="156"/>
      <c r="F529" s="156"/>
      <c r="G529" s="156"/>
    </row>
    <row r="530" spans="3:7">
      <c r="C530" s="156" t="e">
        <f>LDNC!#REF!</f>
        <v>#REF!</v>
      </c>
      <c r="D530" s="156" t="e">
        <f>LDNC!#REF!</f>
        <v>#REF!</v>
      </c>
      <c r="F530" s="156" t="e">
        <f>CASBAH!#REF!</f>
        <v>#REF!</v>
      </c>
      <c r="G530" s="156" t="e">
        <f>CASBAH!#REF!</f>
        <v>#REF!</v>
      </c>
    </row>
    <row r="531" spans="3:7">
      <c r="C531" s="156" t="e">
        <f>LDNC!#REF!</f>
        <v>#REF!</v>
      </c>
      <c r="D531" s="156" t="e">
        <f>LDNC!#REF!</f>
        <v>#REF!</v>
      </c>
      <c r="F531" s="156" t="e">
        <f>CASBAH!#REF!</f>
        <v>#REF!</v>
      </c>
      <c r="G531" s="156" t="e">
        <f>CASBAH!#REF!</f>
        <v>#REF!</v>
      </c>
    </row>
    <row r="532" spans="3:7">
      <c r="C532" s="156"/>
      <c r="D532" s="156"/>
      <c r="F532" s="156"/>
      <c r="G532" s="156"/>
    </row>
    <row r="533" spans="3:7">
      <c r="C533" s="156"/>
      <c r="D533" s="156"/>
      <c r="F533" s="156"/>
      <c r="G533" s="156"/>
    </row>
    <row r="534" spans="3:7">
      <c r="C534" s="156" t="e">
        <f>LDNC!#REF!</f>
        <v>#REF!</v>
      </c>
      <c r="D534" s="156" t="e">
        <f>LDNC!#REF!</f>
        <v>#REF!</v>
      </c>
      <c r="F534" s="156" t="e">
        <f>CASBAH!#REF!</f>
        <v>#REF!</v>
      </c>
      <c r="G534" s="156" t="e">
        <f>CASBAH!#REF!</f>
        <v>#REF!</v>
      </c>
    </row>
    <row r="535" spans="3:7">
      <c r="C535" s="156" t="e">
        <f>LDNC!#REF!</f>
        <v>#REF!</v>
      </c>
      <c r="D535" s="156" t="e">
        <f>LDNC!#REF!</f>
        <v>#REF!</v>
      </c>
      <c r="F535" s="156" t="e">
        <f>CASBAH!#REF!</f>
        <v>#REF!</v>
      </c>
      <c r="G535" s="156" t="e">
        <f>CASBAH!#REF!</f>
        <v>#REF!</v>
      </c>
    </row>
    <row r="536" spans="3:7">
      <c r="C536" s="156"/>
      <c r="D536" s="156"/>
      <c r="F536" s="156"/>
      <c r="G536" s="156"/>
    </row>
    <row r="537" spans="3:7">
      <c r="C537" s="156"/>
      <c r="D537" s="156"/>
      <c r="F537" s="156"/>
      <c r="G537" s="156"/>
    </row>
    <row r="538" spans="3:7">
      <c r="C538" s="156" t="e">
        <f>LDNC!#REF!</f>
        <v>#REF!</v>
      </c>
      <c r="D538" s="156" t="e">
        <f>LDNC!#REF!</f>
        <v>#REF!</v>
      </c>
      <c r="F538" s="156" t="e">
        <f>CASBAH!#REF!</f>
        <v>#REF!</v>
      </c>
      <c r="G538" s="156" t="e">
        <f>CASBAH!#REF!</f>
        <v>#REF!</v>
      </c>
    </row>
    <row r="539" spans="3:7">
      <c r="C539" s="156" t="e">
        <f>LDNC!#REF!</f>
        <v>#REF!</v>
      </c>
      <c r="D539" s="156" t="e">
        <f>LDNC!#REF!</f>
        <v>#REF!</v>
      </c>
      <c r="F539" s="156" t="e">
        <f>CASBAH!#REF!</f>
        <v>#REF!</v>
      </c>
      <c r="G539" s="156" t="e">
        <f>CASBAH!#REF!</f>
        <v>#REF!</v>
      </c>
    </row>
    <row r="540" spans="3:7">
      <c r="C540" s="156"/>
      <c r="D540" s="156"/>
      <c r="F540" s="156"/>
      <c r="G540" s="156"/>
    </row>
    <row r="541" spans="3:7">
      <c r="C541" s="156"/>
      <c r="D541" s="156"/>
      <c r="F541" s="156"/>
      <c r="G541" s="156"/>
    </row>
    <row r="542" spans="3:7">
      <c r="C542" s="156" t="e">
        <f>LDNC!#REF!</f>
        <v>#REF!</v>
      </c>
      <c r="D542" s="156" t="e">
        <f>LDNC!#REF!</f>
        <v>#REF!</v>
      </c>
      <c r="F542" s="156" t="e">
        <f>CASBAH!#REF!</f>
        <v>#REF!</v>
      </c>
      <c r="G542" s="156" t="e">
        <f>CASBAH!#REF!</f>
        <v>#REF!</v>
      </c>
    </row>
    <row r="543" spans="3:7">
      <c r="C543" s="156" t="e">
        <f>LDNC!#REF!</f>
        <v>#REF!</v>
      </c>
      <c r="D543" s="156" t="e">
        <f>LDNC!#REF!</f>
        <v>#REF!</v>
      </c>
      <c r="F543" s="156" t="e">
        <f>CASBAH!#REF!</f>
        <v>#REF!</v>
      </c>
      <c r="G543" s="156" t="e">
        <f>CASBAH!#REF!</f>
        <v>#REF!</v>
      </c>
    </row>
    <row r="544" spans="3:7">
      <c r="C544" s="156"/>
      <c r="D544" s="156"/>
      <c r="F544" s="156"/>
      <c r="G544" s="156"/>
    </row>
    <row r="545" spans="3:7">
      <c r="C545" s="156"/>
      <c r="D545" s="156"/>
      <c r="F545" s="156"/>
      <c r="G545" s="156"/>
    </row>
    <row r="546" spans="3:7">
      <c r="C546" s="156" t="e">
        <f>LDNC!#REF!</f>
        <v>#REF!</v>
      </c>
      <c r="D546" s="156" t="e">
        <f>LDNC!#REF!</f>
        <v>#REF!</v>
      </c>
      <c r="F546" s="156" t="e">
        <f>CASBAH!#REF!</f>
        <v>#REF!</v>
      </c>
      <c r="G546" s="156" t="e">
        <f>CASBAH!#REF!</f>
        <v>#REF!</v>
      </c>
    </row>
    <row r="547" spans="3:7">
      <c r="C547" s="156" t="e">
        <f>LDNC!#REF!</f>
        <v>#REF!</v>
      </c>
      <c r="D547" s="156" t="e">
        <f>LDNC!#REF!</f>
        <v>#REF!</v>
      </c>
      <c r="F547" s="156" t="e">
        <f>CASBAH!#REF!</f>
        <v>#REF!</v>
      </c>
      <c r="G547" s="156" t="e">
        <f>CASBAH!#REF!</f>
        <v>#REF!</v>
      </c>
    </row>
    <row r="548" spans="3:7">
      <c r="C548" s="156"/>
      <c r="D548" s="156"/>
      <c r="F548" s="156"/>
      <c r="G548" s="156"/>
    </row>
    <row r="549" spans="3:7">
      <c r="C549" s="156"/>
      <c r="D549" s="156"/>
      <c r="F549" s="156"/>
      <c r="G549" s="156"/>
    </row>
    <row r="550" spans="3:7">
      <c r="C550" s="156" t="e">
        <f>LDNC!#REF!</f>
        <v>#REF!</v>
      </c>
      <c r="D550" s="156" t="e">
        <f>LDNC!#REF!</f>
        <v>#REF!</v>
      </c>
      <c r="F550" s="156" t="e">
        <f>CASBAH!#REF!</f>
        <v>#REF!</v>
      </c>
      <c r="G550" s="156" t="e">
        <f>CASBAH!#REF!</f>
        <v>#REF!</v>
      </c>
    </row>
    <row r="551" spans="3:7">
      <c r="C551" s="156" t="e">
        <f>LDNC!#REF!</f>
        <v>#REF!</v>
      </c>
      <c r="D551" s="156" t="e">
        <f>LDNC!#REF!</f>
        <v>#REF!</v>
      </c>
      <c r="F551" s="156" t="e">
        <f>CASBAH!#REF!</f>
        <v>#REF!</v>
      </c>
      <c r="G551" s="156" t="e">
        <f>CASBAH!#REF!</f>
        <v>#REF!</v>
      </c>
    </row>
    <row r="552" spans="3:7">
      <c r="C552" s="156"/>
      <c r="D552" s="156"/>
      <c r="F552" s="156"/>
      <c r="G552" s="156"/>
    </row>
    <row r="553" spans="3:7">
      <c r="C553" s="156"/>
      <c r="D553" s="156"/>
      <c r="F553" s="156"/>
      <c r="G553" s="156"/>
    </row>
    <row r="554" spans="3:7">
      <c r="C554" s="156" t="e">
        <f>LDNC!#REF!</f>
        <v>#REF!</v>
      </c>
      <c r="D554" s="156" t="e">
        <f>LDNC!#REF!</f>
        <v>#REF!</v>
      </c>
      <c r="F554" s="156" t="e">
        <f>CASBAH!#REF!</f>
        <v>#REF!</v>
      </c>
      <c r="G554" s="156" t="e">
        <f>CASBAH!#REF!</f>
        <v>#REF!</v>
      </c>
    </row>
    <row r="555" spans="3:7">
      <c r="C555" s="156" t="e">
        <f>LDNC!#REF!</f>
        <v>#REF!</v>
      </c>
      <c r="D555" s="156" t="e">
        <f>LDNC!#REF!</f>
        <v>#REF!</v>
      </c>
      <c r="F555" s="156" t="e">
        <f>CASBAH!#REF!</f>
        <v>#REF!</v>
      </c>
      <c r="G555" s="156" t="e">
        <f>CASBAH!#REF!</f>
        <v>#REF!</v>
      </c>
    </row>
    <row r="556" spans="3:7">
      <c r="C556" s="156"/>
      <c r="D556" s="156"/>
      <c r="F556" s="156"/>
      <c r="G556" s="156"/>
    </row>
    <row r="557" spans="3:7">
      <c r="C557" s="156"/>
      <c r="D557" s="156"/>
      <c r="F557" s="156"/>
      <c r="G557" s="156"/>
    </row>
    <row r="558" spans="3:7">
      <c r="C558" s="156" t="e">
        <f>LDNC!#REF!</f>
        <v>#REF!</v>
      </c>
      <c r="D558" s="156" t="e">
        <f>LDNC!#REF!</f>
        <v>#REF!</v>
      </c>
      <c r="F558" s="156" t="e">
        <f>CASBAH!#REF!</f>
        <v>#REF!</v>
      </c>
      <c r="G558" s="156" t="e">
        <f>CASBAH!#REF!</f>
        <v>#REF!</v>
      </c>
    </row>
    <row r="559" spans="3:7">
      <c r="C559" s="156" t="e">
        <f>LDNC!#REF!</f>
        <v>#REF!</v>
      </c>
      <c r="D559" s="156" t="e">
        <f>LDNC!#REF!</f>
        <v>#REF!</v>
      </c>
      <c r="F559" s="156" t="e">
        <f>CASBAH!#REF!</f>
        <v>#REF!</v>
      </c>
      <c r="G559" s="156" t="e">
        <f>CASBAH!#REF!</f>
        <v>#REF!</v>
      </c>
    </row>
    <row r="560" spans="3:7">
      <c r="C560" s="156"/>
      <c r="D560" s="156"/>
      <c r="F560" s="156"/>
      <c r="G560" s="156"/>
    </row>
    <row r="561" spans="3:7">
      <c r="C561" s="156"/>
      <c r="D561" s="156"/>
      <c r="F561" s="156"/>
      <c r="G561" s="156"/>
    </row>
    <row r="562" spans="3:7">
      <c r="C562" s="156" t="e">
        <f>LDNC!#REF!</f>
        <v>#REF!</v>
      </c>
      <c r="D562" s="156" t="e">
        <f>LDNC!#REF!</f>
        <v>#REF!</v>
      </c>
      <c r="F562" s="156" t="e">
        <f>CASBAH!#REF!</f>
        <v>#REF!</v>
      </c>
      <c r="G562" s="156" t="e">
        <f>CASBAH!#REF!</f>
        <v>#REF!</v>
      </c>
    </row>
    <row r="563" spans="3:7">
      <c r="C563" s="156" t="e">
        <f>LDNC!#REF!</f>
        <v>#REF!</v>
      </c>
      <c r="D563" s="156" t="e">
        <f>LDNC!#REF!</f>
        <v>#REF!</v>
      </c>
      <c r="F563" s="156" t="e">
        <f>CASBAH!#REF!</f>
        <v>#REF!</v>
      </c>
      <c r="G563" s="156" t="e">
        <f>CASBAH!#REF!</f>
        <v>#REF!</v>
      </c>
    </row>
    <row r="564" spans="3:7">
      <c r="C564" s="156"/>
      <c r="D564" s="156"/>
      <c r="F564" s="156"/>
      <c r="G564" s="156"/>
    </row>
    <row r="565" spans="3:7">
      <c r="C565" s="156"/>
      <c r="D565" s="156"/>
      <c r="F565" s="156"/>
      <c r="G565" s="156"/>
    </row>
    <row r="566" spans="3:7">
      <c r="C566" s="156" t="e">
        <f>LDNC!#REF!</f>
        <v>#REF!</v>
      </c>
      <c r="D566" s="156" t="e">
        <f>LDNC!#REF!</f>
        <v>#REF!</v>
      </c>
      <c r="F566" s="156" t="e">
        <f>CASBAH!#REF!</f>
        <v>#REF!</v>
      </c>
      <c r="G566" s="156" t="e">
        <f>CASBAH!#REF!</f>
        <v>#REF!</v>
      </c>
    </row>
    <row r="567" spans="3:7">
      <c r="C567" s="156" t="e">
        <f>LDNC!#REF!</f>
        <v>#REF!</v>
      </c>
      <c r="D567" s="156" t="e">
        <f>LDNC!#REF!</f>
        <v>#REF!</v>
      </c>
      <c r="F567" s="156" t="e">
        <f>CASBAH!#REF!</f>
        <v>#REF!</v>
      </c>
      <c r="G567" s="156" t="e">
        <f>CASBAH!#REF!</f>
        <v>#REF!</v>
      </c>
    </row>
    <row r="568" spans="3:7">
      <c r="C568" s="156"/>
      <c r="D568" s="156"/>
      <c r="F568" s="156"/>
      <c r="G568" s="156"/>
    </row>
    <row r="569" spans="3:7">
      <c r="C569" s="156"/>
      <c r="D569" s="156"/>
      <c r="F569" s="156"/>
      <c r="G569" s="156"/>
    </row>
    <row r="570" spans="3:7">
      <c r="C570" s="156" t="e">
        <f>LDNC!#REF!</f>
        <v>#REF!</v>
      </c>
      <c r="D570" s="156" t="e">
        <f>LDNC!#REF!</f>
        <v>#REF!</v>
      </c>
      <c r="F570" s="156" t="e">
        <f>CASBAH!#REF!</f>
        <v>#REF!</v>
      </c>
      <c r="G570" s="156" t="e">
        <f>CASBAH!#REF!</f>
        <v>#REF!</v>
      </c>
    </row>
    <row r="571" spans="3:7">
      <c r="C571" s="156" t="e">
        <f>LDNC!#REF!</f>
        <v>#REF!</v>
      </c>
      <c r="D571" s="156" t="e">
        <f>LDNC!#REF!</f>
        <v>#REF!</v>
      </c>
      <c r="F571" s="156" t="e">
        <f>CASBAH!#REF!</f>
        <v>#REF!</v>
      </c>
      <c r="G571" s="156" t="e">
        <f>CASBAH!#REF!</f>
        <v>#REF!</v>
      </c>
    </row>
    <row r="572" spans="3:7">
      <c r="C572" s="156"/>
      <c r="D572" s="156"/>
      <c r="F572" s="156"/>
      <c r="G572" s="156"/>
    </row>
    <row r="573" spans="3:7">
      <c r="C573" s="156"/>
      <c r="D573" s="156"/>
      <c r="F573" s="156"/>
      <c r="G573" s="156"/>
    </row>
    <row r="574" spans="3:7">
      <c r="C574" s="156" t="e">
        <f>LDNC!#REF!</f>
        <v>#REF!</v>
      </c>
      <c r="D574" s="156" t="e">
        <f>LDNC!#REF!</f>
        <v>#REF!</v>
      </c>
      <c r="F574" s="156" t="e">
        <f>CASBAH!#REF!</f>
        <v>#REF!</v>
      </c>
      <c r="G574" s="156" t="e">
        <f>CASBAH!#REF!</f>
        <v>#REF!</v>
      </c>
    </row>
    <row r="575" spans="3:7">
      <c r="C575" s="156" t="e">
        <f>LDNC!#REF!</f>
        <v>#REF!</v>
      </c>
      <c r="D575" s="156" t="e">
        <f>LDNC!#REF!</f>
        <v>#REF!</v>
      </c>
      <c r="F575" s="156" t="e">
        <f>CASBAH!#REF!</f>
        <v>#REF!</v>
      </c>
      <c r="G575" s="156" t="e">
        <f>CASBAH!#REF!</f>
        <v>#REF!</v>
      </c>
    </row>
    <row r="576" spans="3:7">
      <c r="C576" s="156"/>
      <c r="D576" s="156"/>
      <c r="F576" s="156"/>
      <c r="G576" s="156"/>
    </row>
    <row r="577" spans="3:7">
      <c r="C577" s="156"/>
      <c r="D577" s="156"/>
      <c r="F577" s="156"/>
      <c r="G577" s="156"/>
    </row>
    <row r="578" spans="3:7">
      <c r="C578" s="156" t="e">
        <f>LDNC!#REF!</f>
        <v>#REF!</v>
      </c>
      <c r="D578" s="156" t="e">
        <f>LDNC!#REF!</f>
        <v>#REF!</v>
      </c>
      <c r="F578" s="156" t="e">
        <f>CASBAH!#REF!</f>
        <v>#REF!</v>
      </c>
      <c r="G578" s="156" t="e">
        <f>CASBAH!#REF!</f>
        <v>#REF!</v>
      </c>
    </row>
    <row r="579" spans="3:7">
      <c r="C579" s="156" t="e">
        <f>LDNC!#REF!</f>
        <v>#REF!</v>
      </c>
      <c r="D579" s="156" t="e">
        <f>LDNC!#REF!</f>
        <v>#REF!</v>
      </c>
      <c r="F579" s="156" t="e">
        <f>CASBAH!#REF!</f>
        <v>#REF!</v>
      </c>
      <c r="G579" s="156" t="e">
        <f>CASBAH!#REF!</f>
        <v>#REF!</v>
      </c>
    </row>
    <row r="580" spans="3:7">
      <c r="C580" s="156"/>
      <c r="D580" s="156"/>
      <c r="F580" s="156"/>
      <c r="G580" s="156"/>
    </row>
    <row r="581" spans="3:7">
      <c r="C581" s="156"/>
      <c r="D581" s="156"/>
      <c r="F581" s="156"/>
      <c r="G581" s="156"/>
    </row>
    <row r="582" spans="3:7">
      <c r="C582" s="156" t="e">
        <f>LDNC!#REF!</f>
        <v>#REF!</v>
      </c>
      <c r="D582" s="156" t="e">
        <f>LDNC!#REF!</f>
        <v>#REF!</v>
      </c>
      <c r="F582" s="156" t="e">
        <f>CASBAH!#REF!</f>
        <v>#REF!</v>
      </c>
      <c r="G582" s="156" t="e">
        <f>CASBAH!#REF!</f>
        <v>#REF!</v>
      </c>
    </row>
    <row r="583" spans="3:7">
      <c r="C583" s="156" t="e">
        <f>LDNC!#REF!</f>
        <v>#REF!</v>
      </c>
      <c r="D583" s="156" t="e">
        <f>LDNC!#REF!</f>
        <v>#REF!</v>
      </c>
      <c r="F583" s="156" t="e">
        <f>CASBAH!#REF!</f>
        <v>#REF!</v>
      </c>
      <c r="G583" s="156" t="e">
        <f>CASBAH!#REF!</f>
        <v>#REF!</v>
      </c>
    </row>
    <row r="584" spans="3:7">
      <c r="C584" s="156"/>
      <c r="D584" s="156"/>
      <c r="F584" s="156"/>
      <c r="G584" s="156"/>
    </row>
    <row r="585" spans="3:7">
      <c r="C585" s="156"/>
      <c r="D585" s="156"/>
      <c r="F585" s="156"/>
      <c r="G585" s="156"/>
    </row>
    <row r="586" spans="3:7">
      <c r="C586" s="156" t="e">
        <f>LDNC!#REF!</f>
        <v>#REF!</v>
      </c>
      <c r="D586" s="156" t="e">
        <f>LDNC!#REF!</f>
        <v>#REF!</v>
      </c>
      <c r="F586" s="156" t="e">
        <f>CASBAH!#REF!</f>
        <v>#REF!</v>
      </c>
      <c r="G586" s="156" t="e">
        <f>CASBAH!#REF!</f>
        <v>#REF!</v>
      </c>
    </row>
    <row r="587" spans="3:7">
      <c r="C587" s="156" t="e">
        <f>LDNC!#REF!</f>
        <v>#REF!</v>
      </c>
      <c r="D587" s="156" t="e">
        <f>LDNC!#REF!</f>
        <v>#REF!</v>
      </c>
      <c r="F587" s="156" t="e">
        <f>CASBAH!#REF!</f>
        <v>#REF!</v>
      </c>
      <c r="G587" s="156" t="e">
        <f>CASBAH!#REF!</f>
        <v>#REF!</v>
      </c>
    </row>
    <row r="588" spans="3:7">
      <c r="C588" s="156"/>
      <c r="D588" s="156"/>
      <c r="F588" s="156"/>
      <c r="G588" s="156"/>
    </row>
    <row r="589" spans="3:7">
      <c r="C589" s="156"/>
      <c r="D589" s="156"/>
      <c r="F589" s="156"/>
      <c r="G589" s="156"/>
    </row>
    <row r="590" spans="3:7">
      <c r="C590" s="156" t="e">
        <f>LDNC!#REF!</f>
        <v>#REF!</v>
      </c>
      <c r="D590" s="156" t="e">
        <f>LDNC!#REF!</f>
        <v>#REF!</v>
      </c>
      <c r="F590" s="156" t="e">
        <f>CASBAH!#REF!</f>
        <v>#REF!</v>
      </c>
      <c r="G590" s="156" t="e">
        <f>CASBAH!#REF!</f>
        <v>#REF!</v>
      </c>
    </row>
    <row r="591" spans="3:7">
      <c r="C591" s="156" t="e">
        <f>LDNC!#REF!</f>
        <v>#REF!</v>
      </c>
      <c r="D591" s="156" t="e">
        <f>LDNC!#REF!</f>
        <v>#REF!</v>
      </c>
      <c r="F591" s="156" t="e">
        <f>CASBAH!#REF!</f>
        <v>#REF!</v>
      </c>
      <c r="G591" s="156" t="e">
        <f>CASBAH!#REF!</f>
        <v>#REF!</v>
      </c>
    </row>
    <row r="592" spans="3:7">
      <c r="C592" s="156"/>
      <c r="D592" s="156"/>
      <c r="F592" s="156"/>
      <c r="G592" s="156"/>
    </row>
    <row r="593" spans="3:7">
      <c r="C593" s="156"/>
      <c r="D593" s="156"/>
      <c r="F593" s="156"/>
      <c r="G593" s="156"/>
    </row>
    <row r="594" spans="3:7">
      <c r="C594" s="156" t="e">
        <f>LDNC!#REF!</f>
        <v>#REF!</v>
      </c>
      <c r="D594" s="156" t="e">
        <f>LDNC!#REF!</f>
        <v>#REF!</v>
      </c>
      <c r="F594" s="156" t="e">
        <f>CASBAH!#REF!</f>
        <v>#REF!</v>
      </c>
      <c r="G594" s="156" t="e">
        <f>CASBAH!#REF!</f>
        <v>#REF!</v>
      </c>
    </row>
    <row r="595" spans="3:7">
      <c r="C595" s="156" t="e">
        <f>LDNC!#REF!</f>
        <v>#REF!</v>
      </c>
      <c r="D595" s="156" t="e">
        <f>LDNC!#REF!</f>
        <v>#REF!</v>
      </c>
      <c r="F595" s="156" t="e">
        <f>CASBAH!#REF!</f>
        <v>#REF!</v>
      </c>
      <c r="G595" s="156" t="e">
        <f>CASBAH!#REF!</f>
        <v>#REF!</v>
      </c>
    </row>
    <row r="596" spans="3:7">
      <c r="C596" s="156"/>
      <c r="D596" s="156"/>
      <c r="F596" s="156"/>
      <c r="G596" s="156"/>
    </row>
    <row r="597" spans="3:7">
      <c r="C597" s="156"/>
      <c r="D597" s="156"/>
      <c r="F597" s="156"/>
      <c r="G597" s="156"/>
    </row>
    <row r="598" spans="3:7">
      <c r="C598" s="156" t="e">
        <f>LDNC!#REF!</f>
        <v>#REF!</v>
      </c>
      <c r="D598" s="156" t="e">
        <f>LDNC!#REF!</f>
        <v>#REF!</v>
      </c>
      <c r="F598" s="156" t="e">
        <f>CASBAH!#REF!</f>
        <v>#REF!</v>
      </c>
      <c r="G598" s="156" t="e">
        <f>CASBAH!#REF!</f>
        <v>#REF!</v>
      </c>
    </row>
    <row r="599" spans="3:7">
      <c r="C599" s="156" t="e">
        <f>LDNC!#REF!</f>
        <v>#REF!</v>
      </c>
      <c r="D599" s="156" t="e">
        <f>LDNC!#REF!</f>
        <v>#REF!</v>
      </c>
      <c r="F599" s="156" t="e">
        <f>CASBAH!#REF!</f>
        <v>#REF!</v>
      </c>
      <c r="G599" s="156" t="e">
        <f>CASBAH!#REF!</f>
        <v>#REF!</v>
      </c>
    </row>
    <row r="600" spans="3:7">
      <c r="C600" s="156"/>
      <c r="D600" s="156"/>
      <c r="F600" s="156"/>
      <c r="G600" s="156"/>
    </row>
    <row r="601" spans="3:7">
      <c r="C601" s="156"/>
      <c r="D601" s="156"/>
      <c r="F601" s="156"/>
      <c r="G601" s="156"/>
    </row>
    <row r="602" spans="3:7">
      <c r="C602" s="156" t="e">
        <f>LDNC!#REF!</f>
        <v>#REF!</v>
      </c>
      <c r="D602" s="156" t="e">
        <f>LDNC!#REF!</f>
        <v>#REF!</v>
      </c>
      <c r="F602" s="156" t="e">
        <f>CASBAH!#REF!</f>
        <v>#REF!</v>
      </c>
      <c r="G602" s="156" t="e">
        <f>CASBAH!#REF!</f>
        <v>#REF!</v>
      </c>
    </row>
    <row r="603" spans="3:7">
      <c r="C603" s="156" t="e">
        <f>LDNC!#REF!</f>
        <v>#REF!</v>
      </c>
      <c r="D603" s="156" t="e">
        <f>LDNC!#REF!</f>
        <v>#REF!</v>
      </c>
      <c r="F603" s="156" t="e">
        <f>CASBAH!#REF!</f>
        <v>#REF!</v>
      </c>
      <c r="G603" s="156" t="e">
        <f>CASBAH!#REF!</f>
        <v>#REF!</v>
      </c>
    </row>
    <row r="604" spans="3:7">
      <c r="C604" s="156"/>
      <c r="D604" s="156"/>
      <c r="F604" s="156"/>
      <c r="G604" s="156"/>
    </row>
    <row r="605" spans="3:7">
      <c r="C605" s="156"/>
      <c r="D605" s="156"/>
      <c r="F605" s="156"/>
      <c r="G605" s="156"/>
    </row>
    <row r="606" spans="3:7">
      <c r="C606" s="156" t="e">
        <f>LDNC!#REF!</f>
        <v>#REF!</v>
      </c>
      <c r="D606" s="156" t="e">
        <f>LDNC!#REF!</f>
        <v>#REF!</v>
      </c>
      <c r="F606" s="156" t="e">
        <f>CASBAH!#REF!</f>
        <v>#REF!</v>
      </c>
      <c r="G606" s="156" t="e">
        <f>CASBAH!#REF!</f>
        <v>#REF!</v>
      </c>
    </row>
    <row r="607" spans="3:7">
      <c r="C607" s="156" t="e">
        <f>LDNC!#REF!</f>
        <v>#REF!</v>
      </c>
      <c r="D607" s="156" t="e">
        <f>LDNC!#REF!</f>
        <v>#REF!</v>
      </c>
      <c r="F607" s="156" t="e">
        <f>CASBAH!#REF!</f>
        <v>#REF!</v>
      </c>
      <c r="G607" s="156" t="e">
        <f>CASBAH!#REF!</f>
        <v>#REF!</v>
      </c>
    </row>
    <row r="608" spans="3:7">
      <c r="C608" s="156"/>
      <c r="D608" s="156"/>
      <c r="F608" s="156"/>
      <c r="G608" s="156"/>
    </row>
    <row r="609" spans="3:7">
      <c r="C609" s="156"/>
      <c r="D609" s="156"/>
      <c r="F609" s="156"/>
      <c r="G609" s="156"/>
    </row>
    <row r="610" spans="3:7">
      <c r="C610" s="156" t="e">
        <f>LDNC!#REF!</f>
        <v>#REF!</v>
      </c>
      <c r="D610" s="156" t="e">
        <f>LDNC!#REF!</f>
        <v>#REF!</v>
      </c>
      <c r="F610" s="156" t="e">
        <f>CASBAH!#REF!</f>
        <v>#REF!</v>
      </c>
      <c r="G610" s="156" t="e">
        <f>CASBAH!#REF!</f>
        <v>#REF!</v>
      </c>
    </row>
    <row r="611" spans="3:7">
      <c r="C611" s="156" t="e">
        <f>LDNC!#REF!</f>
        <v>#REF!</v>
      </c>
      <c r="D611" s="156" t="e">
        <f>LDNC!#REF!</f>
        <v>#REF!</v>
      </c>
      <c r="F611" s="156" t="e">
        <f>CASBAH!#REF!</f>
        <v>#REF!</v>
      </c>
      <c r="G611" s="156" t="e">
        <f>CASBAH!#REF!</f>
        <v>#REF!</v>
      </c>
    </row>
    <row r="612" spans="3:7">
      <c r="C612" s="156"/>
      <c r="D612" s="156"/>
      <c r="F612" s="156"/>
      <c r="G612" s="156"/>
    </row>
    <row r="613" spans="3:7">
      <c r="C613" s="156"/>
      <c r="D613" s="156"/>
      <c r="F613" s="156"/>
      <c r="G613" s="156"/>
    </row>
    <row r="614" spans="3:7">
      <c r="C614" s="156" t="e">
        <f>LDNC!#REF!</f>
        <v>#REF!</v>
      </c>
      <c r="D614" s="156" t="e">
        <f>LDNC!#REF!</f>
        <v>#REF!</v>
      </c>
      <c r="F614" s="156" t="e">
        <f>CASBAH!#REF!</f>
        <v>#REF!</v>
      </c>
      <c r="G614" s="156" t="e">
        <f>CASBAH!#REF!</f>
        <v>#REF!</v>
      </c>
    </row>
    <row r="615" spans="3:7">
      <c r="C615" s="156" t="e">
        <f>LDNC!#REF!</f>
        <v>#REF!</v>
      </c>
      <c r="D615" s="156" t="e">
        <f>LDNC!#REF!</f>
        <v>#REF!</v>
      </c>
      <c r="F615" s="156" t="e">
        <f>CASBAH!#REF!</f>
        <v>#REF!</v>
      </c>
      <c r="G615" s="156" t="e">
        <f>CASBAH!#REF!</f>
        <v>#REF!</v>
      </c>
    </row>
    <row r="616" spans="3:7">
      <c r="C616" s="156"/>
      <c r="D616" s="156"/>
      <c r="F616" s="156"/>
      <c r="G616" s="156"/>
    </row>
    <row r="617" spans="3:7">
      <c r="C617" s="156"/>
      <c r="D617" s="156"/>
      <c r="F617" s="156"/>
      <c r="G617" s="156"/>
    </row>
    <row r="618" spans="3:7">
      <c r="C618" s="156" t="e">
        <f>LDNC!#REF!</f>
        <v>#REF!</v>
      </c>
      <c r="D618" s="156" t="e">
        <f>LDNC!#REF!</f>
        <v>#REF!</v>
      </c>
      <c r="F618" s="156" t="e">
        <f>CASBAH!#REF!</f>
        <v>#REF!</v>
      </c>
      <c r="G618" s="156" t="e">
        <f>CASBAH!#REF!</f>
        <v>#REF!</v>
      </c>
    </row>
    <row r="619" spans="3:7">
      <c r="C619" s="156" t="e">
        <f>LDNC!#REF!</f>
        <v>#REF!</v>
      </c>
      <c r="D619" s="156" t="e">
        <f>LDNC!#REF!</f>
        <v>#REF!</v>
      </c>
      <c r="F619" s="156" t="e">
        <f>CASBAH!#REF!</f>
        <v>#REF!</v>
      </c>
      <c r="G619" s="156" t="e">
        <f>CASBAH!#REF!</f>
        <v>#REF!</v>
      </c>
    </row>
    <row r="620" spans="3:7">
      <c r="C620" s="156"/>
      <c r="D620" s="156"/>
      <c r="F620" s="156"/>
      <c r="G620" s="156"/>
    </row>
    <row r="621" spans="3:7">
      <c r="C621" s="156"/>
      <c r="D621" s="156"/>
      <c r="F621" s="156"/>
      <c r="G621" s="156"/>
    </row>
    <row r="622" spans="3:7">
      <c r="C622" s="156" t="e">
        <f>LDNC!#REF!</f>
        <v>#REF!</v>
      </c>
      <c r="D622" s="156" t="e">
        <f>LDNC!#REF!</f>
        <v>#REF!</v>
      </c>
      <c r="F622" s="156" t="e">
        <f>CASBAH!#REF!</f>
        <v>#REF!</v>
      </c>
      <c r="G622" s="156" t="e">
        <f>CASBAH!#REF!</f>
        <v>#REF!</v>
      </c>
    </row>
    <row r="623" spans="3:7">
      <c r="C623" s="156" t="e">
        <f>LDNC!#REF!</f>
        <v>#REF!</v>
      </c>
      <c r="D623" s="156" t="e">
        <f>LDNC!#REF!</f>
        <v>#REF!</v>
      </c>
      <c r="F623" s="156" t="e">
        <f>CASBAH!#REF!</f>
        <v>#REF!</v>
      </c>
      <c r="G623" s="156" t="e">
        <f>CASBAH!#REF!</f>
        <v>#REF!</v>
      </c>
    </row>
    <row r="624" spans="3:7">
      <c r="C624" s="156"/>
      <c r="D624" s="156"/>
      <c r="F624" s="156"/>
      <c r="G624" s="156"/>
    </row>
    <row r="625" spans="3:7">
      <c r="C625" s="156"/>
      <c r="D625" s="156"/>
      <c r="F625" s="156"/>
      <c r="G625" s="156"/>
    </row>
    <row r="626" spans="3:7">
      <c r="C626" s="156" t="e">
        <f>LDNC!#REF!</f>
        <v>#REF!</v>
      </c>
      <c r="D626" s="156" t="e">
        <f>LDNC!#REF!</f>
        <v>#REF!</v>
      </c>
      <c r="F626" s="156" t="e">
        <f>CASBAH!#REF!</f>
        <v>#REF!</v>
      </c>
      <c r="G626" s="156" t="e">
        <f>CASBAH!#REF!</f>
        <v>#REF!</v>
      </c>
    </row>
    <row r="627" spans="3:7">
      <c r="C627" s="156" t="e">
        <f>LDNC!#REF!</f>
        <v>#REF!</v>
      </c>
      <c r="D627" s="156" t="e">
        <f>LDNC!#REF!</f>
        <v>#REF!</v>
      </c>
      <c r="F627" s="156" t="e">
        <f>CASBAH!#REF!</f>
        <v>#REF!</v>
      </c>
      <c r="G627" s="156" t="e">
        <f>CASBAH!#REF!</f>
        <v>#REF!</v>
      </c>
    </row>
    <row r="628" spans="3:7">
      <c r="C628" s="156"/>
      <c r="D628" s="156"/>
      <c r="F628" s="156"/>
      <c r="G628" s="156"/>
    </row>
    <row r="629" spans="3:7">
      <c r="C629" s="156"/>
      <c r="D629" s="156"/>
      <c r="F629" s="156"/>
      <c r="G629" s="156"/>
    </row>
    <row r="630" spans="3:7">
      <c r="C630" s="156" t="e">
        <f>LDNC!#REF!</f>
        <v>#REF!</v>
      </c>
      <c r="D630" s="156" t="e">
        <f>LDNC!#REF!</f>
        <v>#REF!</v>
      </c>
      <c r="F630" s="156" t="e">
        <f>CASBAH!#REF!</f>
        <v>#REF!</v>
      </c>
      <c r="G630" s="156" t="e">
        <f>CASBAH!#REF!</f>
        <v>#REF!</v>
      </c>
    </row>
    <row r="631" spans="3:7">
      <c r="C631" s="156" t="e">
        <f>LDNC!#REF!</f>
        <v>#REF!</v>
      </c>
      <c r="D631" s="156" t="e">
        <f>LDNC!#REF!</f>
        <v>#REF!</v>
      </c>
      <c r="F631" s="156" t="e">
        <f>CASBAH!#REF!</f>
        <v>#REF!</v>
      </c>
      <c r="G631" s="156" t="e">
        <f>CASBAH!#REF!</f>
        <v>#REF!</v>
      </c>
    </row>
    <row r="632" spans="3:7">
      <c r="C632" s="156"/>
      <c r="D632" s="156"/>
      <c r="F632" s="156"/>
      <c r="G632" s="156"/>
    </row>
    <row r="633" spans="3:7">
      <c r="C633" s="156"/>
      <c r="D633" s="156"/>
      <c r="F633" s="156"/>
      <c r="G633" s="156"/>
    </row>
    <row r="634" spans="3:7">
      <c r="C634" s="156" t="e">
        <f>LDNC!#REF!</f>
        <v>#REF!</v>
      </c>
      <c r="D634" s="156" t="e">
        <f>LDNC!#REF!</f>
        <v>#REF!</v>
      </c>
      <c r="F634" s="156" t="e">
        <f>CASBAH!#REF!</f>
        <v>#REF!</v>
      </c>
      <c r="G634" s="156" t="e">
        <f>CASBAH!#REF!</f>
        <v>#REF!</v>
      </c>
    </row>
    <row r="635" spans="3:7">
      <c r="C635" s="156" t="e">
        <f>LDNC!#REF!</f>
        <v>#REF!</v>
      </c>
      <c r="D635" s="156" t="e">
        <f>LDNC!#REF!</f>
        <v>#REF!</v>
      </c>
      <c r="F635" s="156" t="e">
        <f>CASBAH!#REF!</f>
        <v>#REF!</v>
      </c>
      <c r="G635" s="156" t="e">
        <f>CASBAH!#REF!</f>
        <v>#REF!</v>
      </c>
    </row>
    <row r="636" spans="3:7">
      <c r="C636" s="156"/>
      <c r="D636" s="156"/>
      <c r="F636" s="156"/>
      <c r="G636" s="156"/>
    </row>
    <row r="637" spans="3:7">
      <c r="C637" s="156"/>
      <c r="D637" s="156"/>
      <c r="F637" s="156"/>
      <c r="G637" s="156"/>
    </row>
    <row r="638" spans="3:7">
      <c r="C638" s="156" t="e">
        <f>LDNC!#REF!</f>
        <v>#REF!</v>
      </c>
      <c r="D638" s="156" t="e">
        <f>LDNC!#REF!</f>
        <v>#REF!</v>
      </c>
      <c r="F638" s="156" t="e">
        <f>CASBAH!#REF!</f>
        <v>#REF!</v>
      </c>
      <c r="G638" s="156" t="e">
        <f>CASBAH!#REF!</f>
        <v>#REF!</v>
      </c>
    </row>
    <row r="639" spans="3:7">
      <c r="C639" s="156" t="e">
        <f>LDNC!#REF!</f>
        <v>#REF!</v>
      </c>
      <c r="D639" s="156" t="e">
        <f>LDNC!#REF!</f>
        <v>#REF!</v>
      </c>
      <c r="F639" s="156" t="e">
        <f>CASBAH!#REF!</f>
        <v>#REF!</v>
      </c>
      <c r="G639" s="156" t="e">
        <f>CASBAH!#REF!</f>
        <v>#REF!</v>
      </c>
    </row>
    <row r="640" spans="3:7">
      <c r="C640" s="156"/>
      <c r="D640" s="156"/>
      <c r="F640" s="156"/>
      <c r="G640" s="156"/>
    </row>
    <row r="641" spans="3:7">
      <c r="C641" s="156"/>
      <c r="D641" s="156"/>
      <c r="F641" s="156"/>
      <c r="G641" s="156"/>
    </row>
    <row r="642" spans="3:7">
      <c r="C642" s="156" t="e">
        <f>LDNC!#REF!</f>
        <v>#REF!</v>
      </c>
      <c r="D642" s="156" t="e">
        <f>LDNC!#REF!</f>
        <v>#REF!</v>
      </c>
      <c r="F642" s="156" t="e">
        <f>CASBAH!#REF!</f>
        <v>#REF!</v>
      </c>
      <c r="G642" s="156" t="e">
        <f>CASBAH!#REF!</f>
        <v>#REF!</v>
      </c>
    </row>
    <row r="643" spans="3:7">
      <c r="C643" s="156" t="e">
        <f>LDNC!#REF!</f>
        <v>#REF!</v>
      </c>
      <c r="D643" s="156" t="e">
        <f>LDNC!#REF!</f>
        <v>#REF!</v>
      </c>
      <c r="F643" s="156" t="e">
        <f>CASBAH!#REF!</f>
        <v>#REF!</v>
      </c>
      <c r="G643" s="156" t="e">
        <f>CASBAH!#REF!</f>
        <v>#REF!</v>
      </c>
    </row>
    <row r="644" spans="3:7">
      <c r="C644" s="156"/>
      <c r="D644" s="156"/>
      <c r="F644" s="156"/>
      <c r="G644" s="156"/>
    </row>
    <row r="645" spans="3:7">
      <c r="C645" s="156"/>
      <c r="D645" s="156"/>
      <c r="F645" s="156"/>
      <c r="G645" s="156"/>
    </row>
    <row r="646" spans="3:7">
      <c r="C646" s="156" t="e">
        <f>LDNC!#REF!</f>
        <v>#REF!</v>
      </c>
      <c r="D646" s="156" t="e">
        <f>LDNC!#REF!</f>
        <v>#REF!</v>
      </c>
      <c r="F646" s="156" t="e">
        <f>CASBAH!#REF!</f>
        <v>#REF!</v>
      </c>
      <c r="G646" s="156" t="e">
        <f>CASBAH!#REF!</f>
        <v>#REF!</v>
      </c>
    </row>
    <row r="647" spans="3:7">
      <c r="C647" s="156" t="e">
        <f>LDNC!#REF!</f>
        <v>#REF!</v>
      </c>
      <c r="D647" s="156" t="e">
        <f>LDNC!#REF!</f>
        <v>#REF!</v>
      </c>
      <c r="F647" s="156" t="e">
        <f>CASBAH!#REF!</f>
        <v>#REF!</v>
      </c>
      <c r="G647" s="156" t="e">
        <f>CASBAH!#REF!</f>
        <v>#REF!</v>
      </c>
    </row>
    <row r="648" spans="3:7">
      <c r="C648" s="156"/>
      <c r="D648" s="156"/>
      <c r="F648" s="156"/>
      <c r="G648" s="156"/>
    </row>
    <row r="649" spans="3:7">
      <c r="C649" s="156"/>
      <c r="D649" s="156"/>
      <c r="F649" s="156"/>
      <c r="G649" s="156"/>
    </row>
    <row r="650" spans="3:7">
      <c r="C650" s="156" t="e">
        <f>LDNC!#REF!</f>
        <v>#REF!</v>
      </c>
      <c r="D650" s="156" t="e">
        <f>LDNC!#REF!</f>
        <v>#REF!</v>
      </c>
      <c r="F650" s="156" t="e">
        <f>CASBAH!#REF!</f>
        <v>#REF!</v>
      </c>
      <c r="G650" s="156" t="e">
        <f>CASBAH!#REF!</f>
        <v>#REF!</v>
      </c>
    </row>
    <row r="651" spans="3:7">
      <c r="C651" s="156" t="e">
        <f>LDNC!#REF!</f>
        <v>#REF!</v>
      </c>
      <c r="D651" s="156" t="e">
        <f>LDNC!#REF!</f>
        <v>#REF!</v>
      </c>
      <c r="F651" s="156" t="e">
        <f>CASBAH!#REF!</f>
        <v>#REF!</v>
      </c>
      <c r="G651" s="156" t="e">
        <f>CASBAH!#REF!</f>
        <v>#REF!</v>
      </c>
    </row>
    <row r="652" spans="3:7">
      <c r="C652" s="156"/>
      <c r="D652" s="156"/>
      <c r="F652" s="156"/>
      <c r="G652" s="156"/>
    </row>
    <row r="653" spans="3:7">
      <c r="C653" s="156"/>
      <c r="D653" s="156"/>
      <c r="F653" s="156"/>
      <c r="G653" s="156"/>
    </row>
    <row r="654" spans="3:7">
      <c r="C654" s="156" t="e">
        <f>LDNC!#REF!</f>
        <v>#REF!</v>
      </c>
      <c r="D654" s="156" t="e">
        <f>LDNC!#REF!</f>
        <v>#REF!</v>
      </c>
      <c r="F654" s="156" t="e">
        <f>CASBAH!#REF!</f>
        <v>#REF!</v>
      </c>
      <c r="G654" s="156" t="e">
        <f>CASBAH!#REF!</f>
        <v>#REF!</v>
      </c>
    </row>
    <row r="655" spans="3:7">
      <c r="C655" s="156" t="e">
        <f>LDNC!#REF!</f>
        <v>#REF!</v>
      </c>
      <c r="D655" s="156" t="e">
        <f>LDNC!#REF!</f>
        <v>#REF!</v>
      </c>
      <c r="F655" s="156" t="e">
        <f>CASBAH!#REF!</f>
        <v>#REF!</v>
      </c>
      <c r="G655" s="156" t="e">
        <f>CASBAH!#REF!</f>
        <v>#REF!</v>
      </c>
    </row>
    <row r="656" spans="3:7">
      <c r="C656" s="156"/>
      <c r="D656" s="156"/>
      <c r="F656" s="156"/>
      <c r="G656" s="156"/>
    </row>
    <row r="657" spans="3:7">
      <c r="C657" s="156"/>
      <c r="D657" s="156"/>
      <c r="F657" s="156"/>
      <c r="G657" s="156"/>
    </row>
    <row r="658" spans="3:7">
      <c r="C658" s="156" t="e">
        <f>LDNC!#REF!</f>
        <v>#REF!</v>
      </c>
      <c r="D658" s="156" t="e">
        <f>LDNC!#REF!</f>
        <v>#REF!</v>
      </c>
      <c r="F658" s="156" t="e">
        <f>CASBAH!#REF!</f>
        <v>#REF!</v>
      </c>
      <c r="G658" s="156" t="e">
        <f>CASBAH!#REF!</f>
        <v>#REF!</v>
      </c>
    </row>
    <row r="659" spans="3:7">
      <c r="C659" s="156" t="e">
        <f>LDNC!#REF!</f>
        <v>#REF!</v>
      </c>
      <c r="D659" s="156" t="e">
        <f>LDNC!#REF!</f>
        <v>#REF!</v>
      </c>
      <c r="F659" s="156" t="e">
        <f>CASBAH!#REF!</f>
        <v>#REF!</v>
      </c>
      <c r="G659" s="156" t="e">
        <f>CASBAH!#REF!</f>
        <v>#REF!</v>
      </c>
    </row>
    <row r="660" spans="3:7">
      <c r="C660" s="156"/>
      <c r="D660" s="156"/>
      <c r="F660" s="156"/>
      <c r="G660" s="156"/>
    </row>
    <row r="661" spans="3:7">
      <c r="C661" s="156"/>
      <c r="D661" s="156"/>
      <c r="F661" s="156"/>
      <c r="G661" s="156"/>
    </row>
    <row r="662" spans="3:7">
      <c r="C662" s="156" t="e">
        <f>LDNC!#REF!</f>
        <v>#REF!</v>
      </c>
      <c r="D662" s="156" t="e">
        <f>LDNC!#REF!</f>
        <v>#REF!</v>
      </c>
      <c r="F662" s="156" t="e">
        <f>CASBAH!#REF!</f>
        <v>#REF!</v>
      </c>
      <c r="G662" s="156" t="e">
        <f>CASBAH!#REF!</f>
        <v>#REF!</v>
      </c>
    </row>
    <row r="663" spans="3:7">
      <c r="C663" s="156" t="e">
        <f>LDNC!#REF!</f>
        <v>#REF!</v>
      </c>
      <c r="D663" s="156" t="e">
        <f>LDNC!#REF!</f>
        <v>#REF!</v>
      </c>
      <c r="F663" s="156" t="e">
        <f>CASBAH!#REF!</f>
        <v>#REF!</v>
      </c>
      <c r="G663" s="156" t="e">
        <f>CASBAH!#REF!</f>
        <v>#REF!</v>
      </c>
    </row>
    <row r="664" spans="3:7">
      <c r="C664" s="156"/>
      <c r="D664" s="156"/>
      <c r="F664" s="156"/>
      <c r="G664" s="156"/>
    </row>
    <row r="665" spans="3:7">
      <c r="C665" s="156"/>
      <c r="D665" s="156"/>
      <c r="F665" s="156"/>
      <c r="G665" s="156"/>
    </row>
    <row r="666" spans="3:7">
      <c r="C666" s="156" t="e">
        <f>LDNC!#REF!</f>
        <v>#REF!</v>
      </c>
      <c r="D666" s="156" t="e">
        <f>LDNC!#REF!</f>
        <v>#REF!</v>
      </c>
      <c r="F666" s="156" t="e">
        <f>CASBAH!#REF!</f>
        <v>#REF!</v>
      </c>
      <c r="G666" s="156" t="e">
        <f>CASBAH!#REF!</f>
        <v>#REF!</v>
      </c>
    </row>
    <row r="667" spans="3:7">
      <c r="C667" s="156" t="e">
        <f>LDNC!#REF!</f>
        <v>#REF!</v>
      </c>
      <c r="D667" s="156" t="e">
        <f>LDNC!#REF!</f>
        <v>#REF!</v>
      </c>
      <c r="F667" s="156" t="e">
        <f>CASBAH!#REF!</f>
        <v>#REF!</v>
      </c>
      <c r="G667" s="156" t="e">
        <f>CASBAH!#REF!</f>
        <v>#REF!</v>
      </c>
    </row>
    <row r="668" spans="3:7">
      <c r="C668" s="156"/>
      <c r="D668" s="156"/>
      <c r="F668" s="156"/>
      <c r="G668" s="156"/>
    </row>
    <row r="669" spans="3:7">
      <c r="C669" s="156"/>
      <c r="D669" s="156"/>
      <c r="F669" s="156"/>
      <c r="G669" s="156"/>
    </row>
    <row r="670" spans="3:7">
      <c r="C670" s="156" t="e">
        <f>LDNC!#REF!</f>
        <v>#REF!</v>
      </c>
      <c r="D670" s="156" t="e">
        <f>LDNC!#REF!</f>
        <v>#REF!</v>
      </c>
      <c r="F670" s="156" t="e">
        <f>CASBAH!#REF!</f>
        <v>#REF!</v>
      </c>
      <c r="G670" s="156" t="e">
        <f>CASBAH!#REF!</f>
        <v>#REF!</v>
      </c>
    </row>
    <row r="671" spans="3:7">
      <c r="C671" s="156" t="e">
        <f>LDNC!#REF!</f>
        <v>#REF!</v>
      </c>
      <c r="D671" s="156" t="e">
        <f>LDNC!#REF!</f>
        <v>#REF!</v>
      </c>
      <c r="F671" s="156" t="e">
        <f>CASBAH!#REF!</f>
        <v>#REF!</v>
      </c>
      <c r="G671" s="156" t="e">
        <f>CASBAH!#REF!</f>
        <v>#REF!</v>
      </c>
    </row>
    <row r="672" spans="3:7">
      <c r="C672" s="156"/>
      <c r="D672" s="156"/>
      <c r="F672" s="156"/>
      <c r="G672" s="156"/>
    </row>
    <row r="673" spans="3:7">
      <c r="C673" s="156"/>
      <c r="D673" s="156"/>
      <c r="F673" s="156"/>
      <c r="G673" s="156"/>
    </row>
    <row r="674" spans="3:7">
      <c r="C674" s="156" t="e">
        <f>LDNC!#REF!</f>
        <v>#REF!</v>
      </c>
      <c r="D674" s="156" t="e">
        <f>LDNC!#REF!</f>
        <v>#REF!</v>
      </c>
      <c r="F674" s="156" t="e">
        <f>CASBAH!#REF!</f>
        <v>#REF!</v>
      </c>
      <c r="G674" s="156" t="e">
        <f>CASBAH!#REF!</f>
        <v>#REF!</v>
      </c>
    </row>
    <row r="675" spans="3:7">
      <c r="C675" s="156" t="e">
        <f>LDNC!#REF!</f>
        <v>#REF!</v>
      </c>
      <c r="D675" s="156" t="e">
        <f>LDNC!#REF!</f>
        <v>#REF!</v>
      </c>
      <c r="F675" s="156" t="e">
        <f>CASBAH!#REF!</f>
        <v>#REF!</v>
      </c>
      <c r="G675" s="156" t="e">
        <f>CASBAH!#REF!</f>
        <v>#REF!</v>
      </c>
    </row>
    <row r="676" spans="3:7">
      <c r="C676" s="156"/>
      <c r="D676" s="156"/>
      <c r="F676" s="156"/>
      <c r="G676" s="156"/>
    </row>
    <row r="677" spans="3:7">
      <c r="C677" s="156"/>
      <c r="D677" s="156"/>
      <c r="F677" s="156"/>
      <c r="G677" s="156"/>
    </row>
    <row r="678" spans="3:7">
      <c r="C678" s="156" t="e">
        <f>LDNC!#REF!</f>
        <v>#REF!</v>
      </c>
      <c r="D678" s="156" t="e">
        <f>LDNC!#REF!</f>
        <v>#REF!</v>
      </c>
      <c r="F678" s="156" t="e">
        <f>CASBAH!#REF!</f>
        <v>#REF!</v>
      </c>
      <c r="G678" s="156" t="e">
        <f>CASBAH!#REF!</f>
        <v>#REF!</v>
      </c>
    </row>
    <row r="679" spans="3:7">
      <c r="C679" s="156" t="e">
        <f>LDNC!#REF!</f>
        <v>#REF!</v>
      </c>
      <c r="D679" s="156" t="e">
        <f>LDNC!#REF!</f>
        <v>#REF!</v>
      </c>
      <c r="F679" s="156" t="e">
        <f>CASBAH!#REF!</f>
        <v>#REF!</v>
      </c>
      <c r="G679" s="156" t="e">
        <f>CASBAH!#REF!</f>
        <v>#REF!</v>
      </c>
    </row>
    <row r="680" spans="3:7">
      <c r="C680" s="156"/>
      <c r="D680" s="156"/>
      <c r="F680" s="156"/>
      <c r="G680" s="156"/>
    </row>
    <row r="681" spans="3:7">
      <c r="C681" s="156"/>
      <c r="D681" s="156"/>
      <c r="F681" s="156"/>
      <c r="G681" s="156"/>
    </row>
    <row r="682" spans="3:7">
      <c r="C682" s="156" t="e">
        <f>LDNC!#REF!</f>
        <v>#REF!</v>
      </c>
      <c r="D682" s="156" t="e">
        <f>LDNC!#REF!</f>
        <v>#REF!</v>
      </c>
      <c r="F682" s="156" t="e">
        <f>CASBAH!#REF!</f>
        <v>#REF!</v>
      </c>
      <c r="G682" s="156" t="e">
        <f>CASBAH!#REF!</f>
        <v>#REF!</v>
      </c>
    </row>
    <row r="683" spans="3:7">
      <c r="C683" s="156" t="e">
        <f>LDNC!#REF!</f>
        <v>#REF!</v>
      </c>
      <c r="D683" s="156" t="e">
        <f>LDNC!#REF!</f>
        <v>#REF!</v>
      </c>
      <c r="F683" s="156" t="e">
        <f>CASBAH!#REF!</f>
        <v>#REF!</v>
      </c>
      <c r="G683" s="156" t="e">
        <f>CASBAH!#REF!</f>
        <v>#REF!</v>
      </c>
    </row>
    <row r="684" spans="3:7">
      <c r="C684" s="156"/>
      <c r="D684" s="156"/>
      <c r="F684" s="156"/>
      <c r="G684" s="156"/>
    </row>
    <row r="685" spans="3:7">
      <c r="C685" s="156"/>
      <c r="D685" s="156"/>
      <c r="F685" s="156"/>
      <c r="G685" s="156"/>
    </row>
    <row r="686" spans="3:7">
      <c r="C686" s="156" t="e">
        <f>LDNC!#REF!</f>
        <v>#REF!</v>
      </c>
      <c r="D686" s="156" t="e">
        <f>LDNC!#REF!</f>
        <v>#REF!</v>
      </c>
      <c r="F686" s="156" t="e">
        <f>CASBAH!#REF!</f>
        <v>#REF!</v>
      </c>
      <c r="G686" s="156" t="e">
        <f>CASBAH!#REF!</f>
        <v>#REF!</v>
      </c>
    </row>
    <row r="687" spans="3:7">
      <c r="C687" s="156" t="e">
        <f>LDNC!#REF!</f>
        <v>#REF!</v>
      </c>
      <c r="D687" s="156" t="e">
        <f>LDNC!#REF!</f>
        <v>#REF!</v>
      </c>
      <c r="F687" s="156" t="e">
        <f>CASBAH!#REF!</f>
        <v>#REF!</v>
      </c>
      <c r="G687" s="156" t="e">
        <f>CASBAH!#REF!</f>
        <v>#REF!</v>
      </c>
    </row>
    <row r="688" spans="3:7">
      <c r="C688" s="156"/>
      <c r="D688" s="156"/>
      <c r="F688" s="156"/>
      <c r="G688" s="156"/>
    </row>
    <row r="689" spans="3:7">
      <c r="C689" s="156"/>
      <c r="D689" s="156"/>
      <c r="F689" s="156"/>
      <c r="G689" s="156"/>
    </row>
    <row r="690" spans="3:7">
      <c r="C690" s="156" t="e">
        <f>LDNC!#REF!</f>
        <v>#REF!</v>
      </c>
      <c r="D690" s="156" t="e">
        <f>LDNC!#REF!</f>
        <v>#REF!</v>
      </c>
      <c r="F690" s="156" t="e">
        <f>CASBAH!#REF!</f>
        <v>#REF!</v>
      </c>
      <c r="G690" s="156" t="e">
        <f>CASBAH!#REF!</f>
        <v>#REF!</v>
      </c>
    </row>
    <row r="691" spans="3:7">
      <c r="C691" s="156" t="e">
        <f>LDNC!#REF!</f>
        <v>#REF!</v>
      </c>
      <c r="D691" s="156" t="e">
        <f>LDNC!#REF!</f>
        <v>#REF!</v>
      </c>
      <c r="F691" s="156" t="e">
        <f>CASBAH!#REF!</f>
        <v>#REF!</v>
      </c>
      <c r="G691" s="156" t="e">
        <f>CASBAH!#REF!</f>
        <v>#REF!</v>
      </c>
    </row>
    <row r="692" spans="3:7">
      <c r="C692" s="156"/>
      <c r="D692" s="156"/>
      <c r="F692" s="156"/>
      <c r="G692" s="156"/>
    </row>
    <row r="693" spans="3:7">
      <c r="C693" s="156"/>
      <c r="D693" s="156"/>
      <c r="F693" s="156"/>
      <c r="G693" s="156"/>
    </row>
    <row r="694" spans="3:7">
      <c r="C694" s="156" t="e">
        <f>LDNC!#REF!</f>
        <v>#REF!</v>
      </c>
      <c r="D694" s="156" t="e">
        <f>LDNC!#REF!</f>
        <v>#REF!</v>
      </c>
      <c r="F694" s="156" t="e">
        <f>CASBAH!#REF!</f>
        <v>#REF!</v>
      </c>
      <c r="G694" s="156" t="e">
        <f>CASBAH!#REF!</f>
        <v>#REF!</v>
      </c>
    </row>
    <row r="695" spans="3:7">
      <c r="C695" s="156" t="e">
        <f>LDNC!#REF!</f>
        <v>#REF!</v>
      </c>
      <c r="D695" s="156" t="e">
        <f>LDNC!#REF!</f>
        <v>#REF!</v>
      </c>
      <c r="F695" s="156" t="e">
        <f>CASBAH!#REF!</f>
        <v>#REF!</v>
      </c>
      <c r="G695" s="156" t="e">
        <f>CASBAH!#REF!</f>
        <v>#REF!</v>
      </c>
    </row>
    <row r="696" spans="3:7">
      <c r="C696" s="156"/>
      <c r="D696" s="156"/>
      <c r="F696" s="156"/>
      <c r="G696" s="156"/>
    </row>
    <row r="697" spans="3:7">
      <c r="C697" s="156"/>
      <c r="D697" s="156"/>
      <c r="F697" s="156"/>
      <c r="G697" s="156"/>
    </row>
    <row r="698" spans="3:7">
      <c r="C698" s="156" t="e">
        <f>LDNC!#REF!</f>
        <v>#REF!</v>
      </c>
      <c r="D698" s="156" t="e">
        <f>LDNC!#REF!</f>
        <v>#REF!</v>
      </c>
      <c r="F698" s="156" t="e">
        <f>CASBAH!#REF!</f>
        <v>#REF!</v>
      </c>
      <c r="G698" s="156" t="e">
        <f>CASBAH!#REF!</f>
        <v>#REF!</v>
      </c>
    </row>
    <row r="699" spans="3:7">
      <c r="C699" s="156" t="e">
        <f>LDNC!#REF!</f>
        <v>#REF!</v>
      </c>
      <c r="D699" s="156" t="e">
        <f>LDNC!#REF!</f>
        <v>#REF!</v>
      </c>
      <c r="F699" s="156" t="e">
        <f>CASBAH!#REF!</f>
        <v>#REF!</v>
      </c>
      <c r="G699" s="156" t="e">
        <f>CASBAH!#REF!</f>
        <v>#REF!</v>
      </c>
    </row>
    <row r="700" spans="3:7">
      <c r="C700" s="156"/>
      <c r="D700" s="156"/>
      <c r="F700" s="156"/>
      <c r="G700" s="156"/>
    </row>
    <row r="701" spans="3:7">
      <c r="C701" s="156"/>
      <c r="D701" s="156"/>
      <c r="F701" s="156"/>
      <c r="G701" s="156"/>
    </row>
    <row r="702" spans="3:7">
      <c r="C702" s="156" t="e">
        <f>LDNC!#REF!</f>
        <v>#REF!</v>
      </c>
      <c r="D702" s="156" t="e">
        <f>LDNC!#REF!</f>
        <v>#REF!</v>
      </c>
      <c r="F702" s="156" t="e">
        <f>CASBAH!#REF!</f>
        <v>#REF!</v>
      </c>
      <c r="G702" s="156" t="e">
        <f>CASBAH!#REF!</f>
        <v>#REF!</v>
      </c>
    </row>
    <row r="703" spans="3:7">
      <c r="C703" s="156" t="e">
        <f>LDNC!#REF!</f>
        <v>#REF!</v>
      </c>
      <c r="D703" s="156" t="e">
        <f>LDNC!#REF!</f>
        <v>#REF!</v>
      </c>
      <c r="F703" s="156" t="e">
        <f>CASBAH!#REF!</f>
        <v>#REF!</v>
      </c>
      <c r="G703" s="156" t="e">
        <f>CASBAH!#REF!</f>
        <v>#REF!</v>
      </c>
    </row>
    <row r="704" spans="3:7">
      <c r="C704" s="156"/>
      <c r="D704" s="156"/>
      <c r="F704" s="156"/>
      <c r="G704" s="156"/>
    </row>
    <row r="705" spans="3:7">
      <c r="C705" s="156"/>
      <c r="D705" s="156"/>
      <c r="F705" s="156"/>
      <c r="G705" s="156"/>
    </row>
    <row r="706" spans="3:7">
      <c r="C706" s="156" t="e">
        <f>LDNC!#REF!</f>
        <v>#REF!</v>
      </c>
      <c r="D706" s="156" t="e">
        <f>LDNC!#REF!</f>
        <v>#REF!</v>
      </c>
      <c r="F706" s="156" t="e">
        <f>CASBAH!#REF!</f>
        <v>#REF!</v>
      </c>
      <c r="G706" s="156" t="e">
        <f>CASBAH!#REF!</f>
        <v>#REF!</v>
      </c>
    </row>
    <row r="707" spans="3:7">
      <c r="C707" s="156" t="e">
        <f>LDNC!#REF!</f>
        <v>#REF!</v>
      </c>
      <c r="D707" s="156" t="e">
        <f>LDNC!#REF!</f>
        <v>#REF!</v>
      </c>
      <c r="F707" s="156" t="e">
        <f>CASBAH!#REF!</f>
        <v>#REF!</v>
      </c>
      <c r="G707" s="156" t="e">
        <f>CASBAH!#REF!</f>
        <v>#REF!</v>
      </c>
    </row>
    <row r="708" spans="3:7">
      <c r="C708" s="156"/>
      <c r="D708" s="156"/>
      <c r="F708" s="156"/>
      <c r="G708" s="156"/>
    </row>
    <row r="709" spans="3:7">
      <c r="C709" s="156"/>
      <c r="D709" s="156"/>
      <c r="F709" s="156"/>
      <c r="G709" s="156"/>
    </row>
    <row r="710" spans="3:7">
      <c r="C710" s="156" t="e">
        <f>LDNC!#REF!</f>
        <v>#REF!</v>
      </c>
      <c r="D710" s="156" t="e">
        <f>LDNC!#REF!</f>
        <v>#REF!</v>
      </c>
      <c r="F710" s="156" t="e">
        <f>CASBAH!#REF!</f>
        <v>#REF!</v>
      </c>
      <c r="G710" s="156" t="e">
        <f>CASBAH!#REF!</f>
        <v>#REF!</v>
      </c>
    </row>
    <row r="711" spans="3:7">
      <c r="C711" s="156" t="e">
        <f>LDNC!#REF!</f>
        <v>#REF!</v>
      </c>
      <c r="D711" s="156" t="e">
        <f>LDNC!#REF!</f>
        <v>#REF!</v>
      </c>
      <c r="F711" s="156" t="e">
        <f>CASBAH!#REF!</f>
        <v>#REF!</v>
      </c>
      <c r="G711" s="156" t="e">
        <f>CASBAH!#REF!</f>
        <v>#REF!</v>
      </c>
    </row>
    <row r="712" spans="3:7">
      <c r="C712" s="156"/>
      <c r="D712" s="156"/>
      <c r="F712" s="156"/>
      <c r="G712" s="156"/>
    </row>
    <row r="713" spans="3:7">
      <c r="C713" s="156"/>
      <c r="D713" s="156"/>
      <c r="F713" s="156"/>
      <c r="G713" s="156"/>
    </row>
    <row r="714" spans="3:7">
      <c r="C714" s="156" t="e">
        <f>LDNC!#REF!</f>
        <v>#REF!</v>
      </c>
      <c r="D714" s="156" t="e">
        <f>LDNC!#REF!</f>
        <v>#REF!</v>
      </c>
      <c r="F714" s="156" t="e">
        <f>CASBAH!#REF!</f>
        <v>#REF!</v>
      </c>
      <c r="G714" s="156" t="e">
        <f>CASBAH!#REF!</f>
        <v>#REF!</v>
      </c>
    </row>
    <row r="715" spans="3:7">
      <c r="C715" s="156" t="e">
        <f>LDNC!#REF!</f>
        <v>#REF!</v>
      </c>
      <c r="D715" s="156" t="e">
        <f>LDNC!#REF!</f>
        <v>#REF!</v>
      </c>
      <c r="F715" s="156" t="e">
        <f>CASBAH!#REF!</f>
        <v>#REF!</v>
      </c>
      <c r="G715" s="156" t="e">
        <f>CASBAH!#REF!</f>
        <v>#REF!</v>
      </c>
    </row>
    <row r="716" spans="3:7">
      <c r="C716" s="156"/>
      <c r="D716" s="156"/>
      <c r="F716" s="156"/>
      <c r="G716" s="156"/>
    </row>
    <row r="717" spans="3:7">
      <c r="C717" s="156"/>
      <c r="D717" s="156"/>
      <c r="F717" s="156"/>
      <c r="G717" s="156"/>
    </row>
    <row r="718" spans="3:7">
      <c r="C718" s="156" t="e">
        <f>LDNC!#REF!</f>
        <v>#REF!</v>
      </c>
      <c r="D718" s="156" t="e">
        <f>LDNC!#REF!</f>
        <v>#REF!</v>
      </c>
      <c r="F718" s="156" t="e">
        <f>CASBAH!#REF!</f>
        <v>#REF!</v>
      </c>
      <c r="G718" s="156" t="e">
        <f>CASBAH!#REF!</f>
        <v>#REF!</v>
      </c>
    </row>
    <row r="719" spans="3:7">
      <c r="C719" s="156" t="e">
        <f>LDNC!#REF!</f>
        <v>#REF!</v>
      </c>
      <c r="D719" s="156" t="e">
        <f>LDNC!#REF!</f>
        <v>#REF!</v>
      </c>
      <c r="F719" s="156" t="e">
        <f>CASBAH!#REF!</f>
        <v>#REF!</v>
      </c>
      <c r="G719" s="156" t="e">
        <f>CASBAH!#REF!</f>
        <v>#REF!</v>
      </c>
    </row>
    <row r="720" spans="3:7">
      <c r="C720" s="156"/>
      <c r="D720" s="156"/>
      <c r="F720" s="156"/>
      <c r="G720" s="156"/>
    </row>
    <row r="721" spans="3:7">
      <c r="C721" s="156"/>
      <c r="D721" s="156"/>
      <c r="F721" s="156"/>
      <c r="G721" s="156"/>
    </row>
    <row r="722" spans="3:7">
      <c r="C722" s="156" t="e">
        <f>LDNC!#REF!</f>
        <v>#REF!</v>
      </c>
      <c r="D722" s="156" t="e">
        <f>LDNC!#REF!</f>
        <v>#REF!</v>
      </c>
      <c r="F722" s="156" t="e">
        <f>CASBAH!#REF!</f>
        <v>#REF!</v>
      </c>
      <c r="G722" s="156" t="e">
        <f>CASBAH!#REF!</f>
        <v>#REF!</v>
      </c>
    </row>
    <row r="723" spans="3:7">
      <c r="C723" s="156" t="e">
        <f>LDNC!#REF!</f>
        <v>#REF!</v>
      </c>
      <c r="D723" s="156" t="e">
        <f>LDNC!#REF!</f>
        <v>#REF!</v>
      </c>
      <c r="F723" s="156" t="e">
        <f>CASBAH!#REF!</f>
        <v>#REF!</v>
      </c>
      <c r="G723" s="156" t="e">
        <f>CASBAH!#REF!</f>
        <v>#REF!</v>
      </c>
    </row>
    <row r="724" spans="3:7">
      <c r="C724" s="156"/>
      <c r="D724" s="156"/>
      <c r="F724" s="156"/>
      <c r="G724" s="156"/>
    </row>
    <row r="725" spans="3:7">
      <c r="C725" s="156"/>
      <c r="D725" s="156"/>
      <c r="F725" s="156"/>
      <c r="G725" s="156"/>
    </row>
    <row r="726" spans="3:7">
      <c r="C726" s="156" t="e">
        <f>LDNC!#REF!</f>
        <v>#REF!</v>
      </c>
      <c r="D726" s="156" t="e">
        <f>LDNC!#REF!</f>
        <v>#REF!</v>
      </c>
      <c r="F726" s="156" t="e">
        <f>CASBAH!#REF!</f>
        <v>#REF!</v>
      </c>
      <c r="G726" s="156" t="e">
        <f>CASBAH!#REF!</f>
        <v>#REF!</v>
      </c>
    </row>
    <row r="727" spans="3:7">
      <c r="C727" s="156" t="e">
        <f>LDNC!#REF!</f>
        <v>#REF!</v>
      </c>
      <c r="D727" s="156" t="e">
        <f>LDNC!#REF!</f>
        <v>#REF!</v>
      </c>
      <c r="F727" s="156" t="e">
        <f>CASBAH!#REF!</f>
        <v>#REF!</v>
      </c>
      <c r="G727" s="156" t="e">
        <f>CASBAH!#REF!</f>
        <v>#REF!</v>
      </c>
    </row>
    <row r="728" spans="3:7">
      <c r="C728" s="156"/>
      <c r="D728" s="156"/>
      <c r="F728" s="156"/>
      <c r="G728" s="156"/>
    </row>
    <row r="729" spans="3:7">
      <c r="C729" s="156"/>
      <c r="D729" s="156"/>
      <c r="F729" s="156"/>
      <c r="G729" s="156"/>
    </row>
    <row r="730" spans="3:7">
      <c r="C730" s="156" t="e">
        <f>LDNC!#REF!</f>
        <v>#REF!</v>
      </c>
      <c r="D730" s="156" t="e">
        <f>LDNC!#REF!</f>
        <v>#REF!</v>
      </c>
      <c r="F730" s="156" t="e">
        <f>CASBAH!#REF!</f>
        <v>#REF!</v>
      </c>
      <c r="G730" s="156" t="e">
        <f>CASBAH!#REF!</f>
        <v>#REF!</v>
      </c>
    </row>
    <row r="731" spans="3:7">
      <c r="C731" s="156" t="e">
        <f>LDNC!#REF!</f>
        <v>#REF!</v>
      </c>
      <c r="D731" s="156" t="e">
        <f>LDNC!#REF!</f>
        <v>#REF!</v>
      </c>
      <c r="F731" s="156" t="e">
        <f>CASBAH!#REF!</f>
        <v>#REF!</v>
      </c>
      <c r="G731" s="156" t="e">
        <f>CASBAH!#REF!</f>
        <v>#REF!</v>
      </c>
    </row>
    <row r="732" spans="3:7">
      <c r="C732" s="156"/>
      <c r="D732" s="156"/>
      <c r="F732" s="156"/>
      <c r="G732" s="156"/>
    </row>
    <row r="733" spans="3:7">
      <c r="C733" s="156"/>
      <c r="D733" s="156"/>
      <c r="F733" s="156"/>
      <c r="G733" s="156"/>
    </row>
    <row r="734" spans="3:7">
      <c r="C734" s="156" t="e">
        <f>LDNC!#REF!</f>
        <v>#REF!</v>
      </c>
      <c r="D734" s="156" t="e">
        <f>LDNC!#REF!</f>
        <v>#REF!</v>
      </c>
      <c r="F734" s="156" t="e">
        <f>CASBAH!#REF!</f>
        <v>#REF!</v>
      </c>
      <c r="G734" s="156" t="e">
        <f>CASBAH!#REF!</f>
        <v>#REF!</v>
      </c>
    </row>
    <row r="735" spans="3:7">
      <c r="C735" s="156" t="e">
        <f>LDNC!#REF!</f>
        <v>#REF!</v>
      </c>
      <c r="D735" s="156" t="e">
        <f>LDNC!#REF!</f>
        <v>#REF!</v>
      </c>
      <c r="F735" s="156" t="e">
        <f>CASBAH!#REF!</f>
        <v>#REF!</v>
      </c>
      <c r="G735" s="156" t="e">
        <f>CASBAH!#REF!</f>
        <v>#REF!</v>
      </c>
    </row>
    <row r="736" spans="3:7">
      <c r="C736" s="156"/>
      <c r="D736" s="156"/>
      <c r="F736" s="156"/>
      <c r="G736" s="156"/>
    </row>
    <row r="737" spans="3:7">
      <c r="C737" s="156"/>
      <c r="D737" s="156"/>
      <c r="F737" s="156"/>
      <c r="G737" s="156"/>
    </row>
    <row r="738" spans="3:7">
      <c r="C738" s="156" t="e">
        <f>LDNC!#REF!</f>
        <v>#REF!</v>
      </c>
      <c r="D738" s="156" t="e">
        <f>LDNC!#REF!</f>
        <v>#REF!</v>
      </c>
      <c r="F738" s="156" t="e">
        <f>CASBAH!#REF!</f>
        <v>#REF!</v>
      </c>
      <c r="G738" s="156" t="e">
        <f>CASBAH!#REF!</f>
        <v>#REF!</v>
      </c>
    </row>
    <row r="739" spans="3:7">
      <c r="C739" s="156" t="e">
        <f>LDNC!#REF!</f>
        <v>#REF!</v>
      </c>
      <c r="D739" s="156" t="e">
        <f>LDNC!#REF!</f>
        <v>#REF!</v>
      </c>
      <c r="F739" s="156" t="e">
        <f>CASBAH!#REF!</f>
        <v>#REF!</v>
      </c>
      <c r="G739" s="156" t="e">
        <f>CASBAH!#REF!</f>
        <v>#REF!</v>
      </c>
    </row>
    <row r="740" spans="3:7">
      <c r="C740" s="156"/>
      <c r="D740" s="156"/>
      <c r="F740" s="156"/>
      <c r="G740" s="156"/>
    </row>
    <row r="741" spans="3:7">
      <c r="C741" s="156"/>
      <c r="D741" s="156"/>
      <c r="F741" s="156"/>
      <c r="G741" s="156"/>
    </row>
    <row r="742" spans="3:7">
      <c r="C742" s="156" t="e">
        <f>LDNC!#REF!</f>
        <v>#REF!</v>
      </c>
      <c r="D742" s="156" t="e">
        <f>LDNC!#REF!</f>
        <v>#REF!</v>
      </c>
      <c r="F742" s="156" t="e">
        <f>CASBAH!#REF!</f>
        <v>#REF!</v>
      </c>
      <c r="G742" s="156" t="e">
        <f>CASBAH!#REF!</f>
        <v>#REF!</v>
      </c>
    </row>
    <row r="743" spans="3:7">
      <c r="C743" s="156" t="e">
        <f>LDNC!#REF!</f>
        <v>#REF!</v>
      </c>
      <c r="D743" s="156" t="e">
        <f>LDNC!#REF!</f>
        <v>#REF!</v>
      </c>
      <c r="F743" s="156" t="e">
        <f>CASBAH!#REF!</f>
        <v>#REF!</v>
      </c>
      <c r="G743" s="156" t="e">
        <f>CASBAH!#REF!</f>
        <v>#REF!</v>
      </c>
    </row>
    <row r="744" spans="3:7">
      <c r="C744" s="156"/>
      <c r="D744" s="156"/>
      <c r="F744" s="156"/>
      <c r="G744" s="156"/>
    </row>
    <row r="745" spans="3:7">
      <c r="C745" s="156"/>
      <c r="D745" s="156"/>
      <c r="F745" s="156"/>
      <c r="G745" s="156"/>
    </row>
    <row r="746" spans="3:7">
      <c r="C746" s="156" t="e">
        <f>LDNC!#REF!</f>
        <v>#REF!</v>
      </c>
      <c r="D746" s="156" t="e">
        <f>LDNC!#REF!</f>
        <v>#REF!</v>
      </c>
      <c r="F746" s="156" t="e">
        <f>CASBAH!#REF!</f>
        <v>#REF!</v>
      </c>
      <c r="G746" s="156" t="e">
        <f>CASBAH!#REF!</f>
        <v>#REF!</v>
      </c>
    </row>
    <row r="747" spans="3:7">
      <c r="C747" s="156" t="e">
        <f>LDNC!#REF!</f>
        <v>#REF!</v>
      </c>
      <c r="D747" s="156" t="e">
        <f>LDNC!#REF!</f>
        <v>#REF!</v>
      </c>
      <c r="F747" s="156" t="e">
        <f>CASBAH!#REF!</f>
        <v>#REF!</v>
      </c>
      <c r="G747" s="156" t="e">
        <f>CASBAH!#REF!</f>
        <v>#REF!</v>
      </c>
    </row>
    <row r="748" spans="3:7">
      <c r="C748" s="156"/>
      <c r="D748" s="156"/>
      <c r="F748" s="156"/>
      <c r="G748" s="156"/>
    </row>
    <row r="749" spans="3:7">
      <c r="C749" s="156"/>
      <c r="D749" s="156"/>
      <c r="F749" s="156"/>
      <c r="G749" s="156"/>
    </row>
    <row r="750" spans="3:7">
      <c r="C750" s="156" t="e">
        <f>LDNC!#REF!</f>
        <v>#REF!</v>
      </c>
      <c r="D750" s="156" t="e">
        <f>LDNC!#REF!</f>
        <v>#REF!</v>
      </c>
      <c r="F750" s="156" t="e">
        <f>CASBAH!#REF!</f>
        <v>#REF!</v>
      </c>
      <c r="G750" s="156" t="e">
        <f>CASBAH!#REF!</f>
        <v>#REF!</v>
      </c>
    </row>
    <row r="751" spans="3:7">
      <c r="C751" s="156" t="e">
        <f>LDNC!#REF!</f>
        <v>#REF!</v>
      </c>
      <c r="D751" s="156" t="e">
        <f>LDNC!#REF!</f>
        <v>#REF!</v>
      </c>
      <c r="F751" s="156" t="e">
        <f>CASBAH!#REF!</f>
        <v>#REF!</v>
      </c>
      <c r="G751" s="156" t="e">
        <f>CASBAH!#REF!</f>
        <v>#REF!</v>
      </c>
    </row>
    <row r="752" spans="3:7">
      <c r="C752" s="156"/>
      <c r="D752" s="156"/>
      <c r="F752" s="156"/>
      <c r="G752" s="156"/>
    </row>
    <row r="753" spans="3:7">
      <c r="C753" s="156"/>
      <c r="D753" s="156"/>
      <c r="F753" s="156"/>
      <c r="G753" s="156"/>
    </row>
    <row r="754" spans="3:7">
      <c r="C754" s="156" t="e">
        <f>LDNC!#REF!</f>
        <v>#REF!</v>
      </c>
      <c r="D754" s="156" t="e">
        <f>LDNC!#REF!</f>
        <v>#REF!</v>
      </c>
      <c r="F754" s="156" t="e">
        <f>CASBAH!#REF!</f>
        <v>#REF!</v>
      </c>
      <c r="G754" s="156" t="e">
        <f>CASBAH!#REF!</f>
        <v>#REF!</v>
      </c>
    </row>
    <row r="755" spans="3:7">
      <c r="C755" s="156" t="e">
        <f>LDNC!#REF!</f>
        <v>#REF!</v>
      </c>
      <c r="D755" s="156" t="e">
        <f>LDNC!#REF!</f>
        <v>#REF!</v>
      </c>
      <c r="F755" s="156" t="e">
        <f>CASBAH!#REF!</f>
        <v>#REF!</v>
      </c>
      <c r="G755" s="156" t="e">
        <f>CASBAH!#REF!</f>
        <v>#REF!</v>
      </c>
    </row>
    <row r="756" spans="3:7">
      <c r="C756" s="156"/>
      <c r="D756" s="156"/>
      <c r="F756" s="156"/>
      <c r="G756" s="156"/>
    </row>
    <row r="757" spans="3:7">
      <c r="C757" s="156"/>
      <c r="D757" s="156"/>
      <c r="F757" s="156"/>
      <c r="G757" s="156"/>
    </row>
    <row r="758" spans="3:7">
      <c r="C758" s="156" t="e">
        <f>LDNC!#REF!</f>
        <v>#REF!</v>
      </c>
      <c r="D758" s="156" t="e">
        <f>LDNC!#REF!</f>
        <v>#REF!</v>
      </c>
      <c r="F758" s="156" t="e">
        <f>CASBAH!#REF!</f>
        <v>#REF!</v>
      </c>
      <c r="G758" s="156" t="e">
        <f>CASBAH!#REF!</f>
        <v>#REF!</v>
      </c>
    </row>
    <row r="759" spans="3:7">
      <c r="C759" s="156" t="e">
        <f>LDNC!#REF!</f>
        <v>#REF!</v>
      </c>
      <c r="D759" s="156" t="e">
        <f>LDNC!#REF!</f>
        <v>#REF!</v>
      </c>
      <c r="F759" s="156" t="e">
        <f>CASBAH!#REF!</f>
        <v>#REF!</v>
      </c>
      <c r="G759" s="156" t="e">
        <f>CASBAH!#REF!</f>
        <v>#REF!</v>
      </c>
    </row>
    <row r="760" spans="3:7">
      <c r="C760" s="156"/>
      <c r="D760" s="156"/>
      <c r="F760" s="156"/>
      <c r="G760" s="156"/>
    </row>
    <row r="761" spans="3:7">
      <c r="C761" s="156"/>
      <c r="D761" s="156"/>
      <c r="F761" s="156"/>
      <c r="G761" s="156"/>
    </row>
    <row r="762" spans="3:7">
      <c r="C762" s="156" t="e">
        <f>LDNC!#REF!</f>
        <v>#REF!</v>
      </c>
      <c r="D762" s="156" t="e">
        <f>LDNC!#REF!</f>
        <v>#REF!</v>
      </c>
      <c r="F762" s="156" t="e">
        <f>CASBAH!#REF!</f>
        <v>#REF!</v>
      </c>
      <c r="G762" s="156" t="e">
        <f>CASBAH!#REF!</f>
        <v>#REF!</v>
      </c>
    </row>
    <row r="763" spans="3:7">
      <c r="C763" s="156" t="e">
        <f>LDNC!#REF!</f>
        <v>#REF!</v>
      </c>
      <c r="D763" s="156" t="e">
        <f>LDNC!#REF!</f>
        <v>#REF!</v>
      </c>
      <c r="F763" s="156" t="e">
        <f>CASBAH!#REF!</f>
        <v>#REF!</v>
      </c>
      <c r="G763" s="156" t="e">
        <f>CASBAH!#REF!</f>
        <v>#REF!</v>
      </c>
    </row>
    <row r="764" spans="3:7">
      <c r="C764" s="156"/>
      <c r="D764" s="156"/>
      <c r="F764" s="156"/>
      <c r="G764" s="156"/>
    </row>
    <row r="765" spans="3:7">
      <c r="C765" s="156"/>
      <c r="D765" s="156"/>
      <c r="F765" s="156"/>
      <c r="G765" s="156"/>
    </row>
    <row r="766" spans="3:7">
      <c r="C766" s="156" t="e">
        <f>LDNC!#REF!</f>
        <v>#REF!</v>
      </c>
      <c r="D766" s="156" t="e">
        <f>LDNC!#REF!</f>
        <v>#REF!</v>
      </c>
      <c r="F766" s="156" t="e">
        <f>CASBAH!#REF!</f>
        <v>#REF!</v>
      </c>
      <c r="G766" s="156" t="e">
        <f>CASBAH!#REF!</f>
        <v>#REF!</v>
      </c>
    </row>
    <row r="767" spans="3:7">
      <c r="C767" s="156" t="e">
        <f>LDNC!#REF!</f>
        <v>#REF!</v>
      </c>
      <c r="D767" s="156" t="e">
        <f>LDNC!#REF!</f>
        <v>#REF!</v>
      </c>
      <c r="F767" s="156" t="e">
        <f>CASBAH!#REF!</f>
        <v>#REF!</v>
      </c>
      <c r="G767" s="156" t="e">
        <f>CASBAH!#REF!</f>
        <v>#REF!</v>
      </c>
    </row>
    <row r="768" spans="3:7">
      <c r="C768" s="156"/>
      <c r="D768" s="156"/>
      <c r="F768" s="156"/>
      <c r="G768" s="156"/>
    </row>
    <row r="769" spans="3:7">
      <c r="C769" s="156"/>
      <c r="D769" s="156"/>
      <c r="F769" s="156"/>
      <c r="G769" s="156"/>
    </row>
    <row r="770" spans="3:7">
      <c r="C770" s="156" t="e">
        <f>LDNC!#REF!</f>
        <v>#REF!</v>
      </c>
      <c r="D770" s="156" t="e">
        <f>LDNC!#REF!</f>
        <v>#REF!</v>
      </c>
      <c r="F770" s="156" t="e">
        <f>CASBAH!#REF!</f>
        <v>#REF!</v>
      </c>
      <c r="G770" s="156" t="e">
        <f>CASBAH!#REF!</f>
        <v>#REF!</v>
      </c>
    </row>
    <row r="771" spans="3:7">
      <c r="C771" s="156" t="e">
        <f>LDNC!#REF!</f>
        <v>#REF!</v>
      </c>
      <c r="D771" s="156" t="e">
        <f>LDNC!#REF!</f>
        <v>#REF!</v>
      </c>
      <c r="F771" s="156" t="e">
        <f>CASBAH!#REF!</f>
        <v>#REF!</v>
      </c>
      <c r="G771" s="156" t="e">
        <f>CASBAH!#REF!</f>
        <v>#REF!</v>
      </c>
    </row>
    <row r="772" spans="3:7">
      <c r="C772" s="156"/>
      <c r="D772" s="156"/>
      <c r="F772" s="156"/>
      <c r="G772" s="156"/>
    </row>
    <row r="773" spans="3:7">
      <c r="C773" s="156"/>
      <c r="D773" s="156"/>
      <c r="F773" s="156"/>
      <c r="G773" s="156"/>
    </row>
    <row r="774" spans="3:7">
      <c r="C774" s="156" t="e">
        <f>LDNC!#REF!</f>
        <v>#REF!</v>
      </c>
      <c r="D774" s="156" t="e">
        <f>LDNC!#REF!</f>
        <v>#REF!</v>
      </c>
      <c r="F774" s="156" t="e">
        <f>CASBAH!#REF!</f>
        <v>#REF!</v>
      </c>
      <c r="G774" s="156" t="e">
        <f>CASBAH!#REF!</f>
        <v>#REF!</v>
      </c>
    </row>
    <row r="775" spans="3:7">
      <c r="C775" s="156" t="e">
        <f>LDNC!#REF!</f>
        <v>#REF!</v>
      </c>
      <c r="D775" s="156" t="e">
        <f>LDNC!#REF!</f>
        <v>#REF!</v>
      </c>
      <c r="F775" s="156" t="e">
        <f>CASBAH!#REF!</f>
        <v>#REF!</v>
      </c>
      <c r="G775" s="156" t="e">
        <f>CASBAH!#REF!</f>
        <v>#REF!</v>
      </c>
    </row>
    <row r="776" spans="3:7">
      <c r="C776" s="156"/>
      <c r="D776" s="156"/>
      <c r="F776" s="156"/>
      <c r="G776" s="156"/>
    </row>
    <row r="777" spans="3:7">
      <c r="C777" s="156"/>
      <c r="D777" s="156"/>
      <c r="F777" s="156"/>
      <c r="G777" s="156"/>
    </row>
    <row r="778" spans="3:7">
      <c r="C778" s="156" t="e">
        <f>LDNC!#REF!</f>
        <v>#REF!</v>
      </c>
      <c r="D778" s="156" t="e">
        <f>LDNC!#REF!</f>
        <v>#REF!</v>
      </c>
      <c r="F778" s="156" t="e">
        <f>CASBAH!#REF!</f>
        <v>#REF!</v>
      </c>
      <c r="G778" s="156" t="e">
        <f>CASBAH!#REF!</f>
        <v>#REF!</v>
      </c>
    </row>
    <row r="779" spans="3:7">
      <c r="C779" s="156" t="e">
        <f>LDNC!#REF!</f>
        <v>#REF!</v>
      </c>
      <c r="D779" s="156" t="e">
        <f>LDNC!#REF!</f>
        <v>#REF!</v>
      </c>
      <c r="F779" s="156" t="e">
        <f>CASBAH!#REF!</f>
        <v>#REF!</v>
      </c>
      <c r="G779" s="156" t="e">
        <f>CASBAH!#REF!</f>
        <v>#REF!</v>
      </c>
    </row>
    <row r="780" spans="3:7">
      <c r="C780" s="156"/>
      <c r="D780" s="156"/>
      <c r="F780" s="156"/>
      <c r="G780" s="156"/>
    </row>
    <row r="781" spans="3:7">
      <c r="C781" s="156"/>
      <c r="D781" s="156"/>
      <c r="F781" s="156"/>
      <c r="G781" s="156"/>
    </row>
    <row r="782" spans="3:7">
      <c r="C782" s="156" t="e">
        <f>LDNC!#REF!</f>
        <v>#REF!</v>
      </c>
      <c r="D782" s="156" t="e">
        <f>LDNC!#REF!</f>
        <v>#REF!</v>
      </c>
      <c r="F782" s="156" t="e">
        <f>CASBAH!#REF!</f>
        <v>#REF!</v>
      </c>
      <c r="G782" s="156" t="e">
        <f>CASBAH!#REF!</f>
        <v>#REF!</v>
      </c>
    </row>
    <row r="783" spans="3:7">
      <c r="C783" s="156" t="e">
        <f>LDNC!#REF!</f>
        <v>#REF!</v>
      </c>
      <c r="D783" s="156" t="e">
        <f>LDNC!#REF!</f>
        <v>#REF!</v>
      </c>
      <c r="F783" s="156" t="e">
        <f>CASBAH!#REF!</f>
        <v>#REF!</v>
      </c>
      <c r="G783" s="156" t="e">
        <f>CASBAH!#REF!</f>
        <v>#REF!</v>
      </c>
    </row>
    <row r="784" spans="3:7">
      <c r="C784" s="156"/>
      <c r="D784" s="156"/>
      <c r="F784" s="156"/>
      <c r="G784" s="156"/>
    </row>
    <row r="785" spans="3:7">
      <c r="C785" s="156"/>
      <c r="D785" s="156"/>
      <c r="F785" s="156"/>
      <c r="G785" s="156"/>
    </row>
    <row r="786" spans="3:7">
      <c r="C786" s="156" t="e">
        <f>LDNC!#REF!</f>
        <v>#REF!</v>
      </c>
      <c r="D786" s="156" t="e">
        <f>LDNC!#REF!</f>
        <v>#REF!</v>
      </c>
      <c r="F786" s="156" t="e">
        <f>CASBAH!#REF!</f>
        <v>#REF!</v>
      </c>
      <c r="G786" s="156" t="e">
        <f>CASBAH!#REF!</f>
        <v>#REF!</v>
      </c>
    </row>
    <row r="787" spans="3:7">
      <c r="C787" s="156" t="e">
        <f>LDNC!#REF!</f>
        <v>#REF!</v>
      </c>
      <c r="D787" s="156" t="e">
        <f>LDNC!#REF!</f>
        <v>#REF!</v>
      </c>
      <c r="F787" s="156" t="e">
        <f>CASBAH!#REF!</f>
        <v>#REF!</v>
      </c>
      <c r="G787" s="156" t="e">
        <f>CASBAH!#REF!</f>
        <v>#REF!</v>
      </c>
    </row>
    <row r="788" spans="3:7">
      <c r="C788" s="156"/>
      <c r="D788" s="156"/>
      <c r="F788" s="156"/>
      <c r="G788" s="156"/>
    </row>
    <row r="789" spans="3:7">
      <c r="C789" s="156"/>
      <c r="D789" s="156"/>
      <c r="F789" s="156"/>
      <c r="G789" s="156"/>
    </row>
    <row r="790" spans="3:7">
      <c r="C790" s="156" t="e">
        <f>LDNC!#REF!</f>
        <v>#REF!</v>
      </c>
      <c r="D790" s="156" t="e">
        <f>LDNC!#REF!</f>
        <v>#REF!</v>
      </c>
      <c r="F790" s="156" t="e">
        <f>CASBAH!#REF!</f>
        <v>#REF!</v>
      </c>
      <c r="G790" s="156" t="e">
        <f>CASBAH!#REF!</f>
        <v>#REF!</v>
      </c>
    </row>
    <row r="791" spans="3:7">
      <c r="C791" s="156" t="e">
        <f>LDNC!#REF!</f>
        <v>#REF!</v>
      </c>
      <c r="D791" s="156" t="e">
        <f>LDNC!#REF!</f>
        <v>#REF!</v>
      </c>
      <c r="F791" s="156" t="e">
        <f>CASBAH!#REF!</f>
        <v>#REF!</v>
      </c>
      <c r="G791" s="156" t="e">
        <f>CASBAH!#REF!</f>
        <v>#REF!</v>
      </c>
    </row>
    <row r="792" spans="3:7">
      <c r="C792" s="156"/>
      <c r="D792" s="156"/>
      <c r="F792" s="156"/>
      <c r="G792" s="156"/>
    </row>
    <row r="793" spans="3:7">
      <c r="C793" s="156"/>
      <c r="D793" s="156"/>
      <c r="F793" s="156"/>
      <c r="G793" s="156"/>
    </row>
    <row r="794" spans="3:7">
      <c r="C794" s="156" t="e">
        <f>LDNC!#REF!</f>
        <v>#REF!</v>
      </c>
      <c r="D794" s="156" t="e">
        <f>LDNC!#REF!</f>
        <v>#REF!</v>
      </c>
      <c r="F794" s="156" t="e">
        <f>CASBAH!#REF!</f>
        <v>#REF!</v>
      </c>
      <c r="G794" s="156" t="e">
        <f>CASBAH!#REF!</f>
        <v>#REF!</v>
      </c>
    </row>
    <row r="795" spans="3:7">
      <c r="C795" s="156" t="e">
        <f>LDNC!#REF!</f>
        <v>#REF!</v>
      </c>
      <c r="D795" s="156" t="e">
        <f>LDNC!#REF!</f>
        <v>#REF!</v>
      </c>
      <c r="F795" s="156" t="e">
        <f>CASBAH!#REF!</f>
        <v>#REF!</v>
      </c>
      <c r="G795" s="156" t="e">
        <f>CASBAH!#REF!</f>
        <v>#REF!</v>
      </c>
    </row>
    <row r="796" spans="3:7">
      <c r="C796" s="156"/>
      <c r="D796" s="156"/>
      <c r="F796" s="156"/>
      <c r="G796" s="156"/>
    </row>
    <row r="797" spans="3:7">
      <c r="C797" s="156"/>
      <c r="D797" s="156"/>
      <c r="F797" s="156"/>
      <c r="G797" s="156"/>
    </row>
    <row r="798" spans="3:7">
      <c r="C798" s="156" t="e">
        <f>LDNC!#REF!</f>
        <v>#REF!</v>
      </c>
      <c r="D798" s="156" t="e">
        <f>LDNC!#REF!</f>
        <v>#REF!</v>
      </c>
      <c r="F798" s="156" t="e">
        <f>CASBAH!#REF!</f>
        <v>#REF!</v>
      </c>
      <c r="G798" s="156" t="e">
        <f>CASBAH!#REF!</f>
        <v>#REF!</v>
      </c>
    </row>
    <row r="799" spans="3:7">
      <c r="C799" s="156" t="e">
        <f>LDNC!#REF!</f>
        <v>#REF!</v>
      </c>
      <c r="D799" s="156" t="e">
        <f>LDNC!#REF!</f>
        <v>#REF!</v>
      </c>
      <c r="F799" s="156" t="e">
        <f>CASBAH!#REF!</f>
        <v>#REF!</v>
      </c>
      <c r="G799" s="156" t="e">
        <f>CASBAH!#REF!</f>
        <v>#REF!</v>
      </c>
    </row>
    <row r="800" spans="3:7">
      <c r="C800" s="156"/>
      <c r="D800" s="156"/>
      <c r="F800" s="156"/>
      <c r="G800" s="156"/>
    </row>
    <row r="801" spans="3:7">
      <c r="C801" s="156"/>
      <c r="D801" s="156"/>
      <c r="F801" s="156"/>
      <c r="G801" s="156"/>
    </row>
    <row r="802" spans="3:7">
      <c r="C802" s="156" t="e">
        <f>LDNC!#REF!</f>
        <v>#REF!</v>
      </c>
      <c r="D802" s="156" t="e">
        <f>LDNC!#REF!</f>
        <v>#REF!</v>
      </c>
      <c r="F802" s="156" t="e">
        <f>CASBAH!#REF!</f>
        <v>#REF!</v>
      </c>
      <c r="G802" s="156" t="e">
        <f>CASBAH!#REF!</f>
        <v>#REF!</v>
      </c>
    </row>
    <row r="803" spans="3:7">
      <c r="C803" s="156" t="e">
        <f>LDNC!#REF!</f>
        <v>#REF!</v>
      </c>
      <c r="D803" s="156" t="e">
        <f>LDNC!#REF!</f>
        <v>#REF!</v>
      </c>
      <c r="F803" s="156" t="e">
        <f>CASBAH!#REF!</f>
        <v>#REF!</v>
      </c>
      <c r="G803" s="156" t="e">
        <f>CASBAH!#REF!</f>
        <v>#REF!</v>
      </c>
    </row>
    <row r="804" spans="3:7">
      <c r="C804" s="156"/>
      <c r="D804" s="156"/>
      <c r="F804" s="156"/>
      <c r="G804" s="156"/>
    </row>
    <row r="805" spans="3:7">
      <c r="C805" s="156"/>
      <c r="D805" s="156"/>
      <c r="F805" s="156"/>
      <c r="G805" s="156"/>
    </row>
    <row r="806" spans="3:7">
      <c r="C806" s="156" t="e">
        <f>LDNC!#REF!</f>
        <v>#REF!</v>
      </c>
      <c r="D806" s="156" t="e">
        <f>LDNC!#REF!</f>
        <v>#REF!</v>
      </c>
      <c r="F806" s="156" t="e">
        <f>CASBAH!#REF!</f>
        <v>#REF!</v>
      </c>
      <c r="G806" s="156" t="e">
        <f>CASBAH!#REF!</f>
        <v>#REF!</v>
      </c>
    </row>
    <row r="807" spans="3:7">
      <c r="C807" s="156" t="e">
        <f>LDNC!#REF!</f>
        <v>#REF!</v>
      </c>
      <c r="D807" s="156" t="e">
        <f>LDNC!#REF!</f>
        <v>#REF!</v>
      </c>
      <c r="F807" s="156" t="e">
        <f>CASBAH!#REF!</f>
        <v>#REF!</v>
      </c>
      <c r="G807" s="156" t="e">
        <f>CASBAH!#REF!</f>
        <v>#REF!</v>
      </c>
    </row>
    <row r="808" spans="3:7">
      <c r="C808" s="156"/>
      <c r="D808" s="156"/>
      <c r="F808" s="156"/>
      <c r="G808" s="156"/>
    </row>
    <row r="809" spans="3:7">
      <c r="C809" s="156"/>
      <c r="D809" s="156"/>
      <c r="F809" s="156"/>
      <c r="G809" s="156"/>
    </row>
    <row r="810" spans="3:7">
      <c r="C810" s="156" t="e">
        <f>LDNC!#REF!</f>
        <v>#REF!</v>
      </c>
      <c r="D810" s="156" t="e">
        <f>LDNC!#REF!</f>
        <v>#REF!</v>
      </c>
      <c r="F810" s="156" t="e">
        <f>CASBAH!#REF!</f>
        <v>#REF!</v>
      </c>
      <c r="G810" s="156" t="e">
        <f>CASBAH!#REF!</f>
        <v>#REF!</v>
      </c>
    </row>
    <row r="811" spans="3:7">
      <c r="C811" s="156" t="e">
        <f>LDNC!#REF!</f>
        <v>#REF!</v>
      </c>
      <c r="D811" s="156" t="e">
        <f>LDNC!#REF!</f>
        <v>#REF!</v>
      </c>
      <c r="F811" s="156" t="e">
        <f>CASBAH!#REF!</f>
        <v>#REF!</v>
      </c>
      <c r="G811" s="156" t="e">
        <f>CASBAH!#REF!</f>
        <v>#REF!</v>
      </c>
    </row>
    <row r="812" spans="3:7">
      <c r="C812" s="156"/>
      <c r="D812" s="156"/>
      <c r="F812" s="156"/>
      <c r="G812" s="156"/>
    </row>
    <row r="813" spans="3:7">
      <c r="C813" s="156"/>
      <c r="D813" s="156"/>
      <c r="F813" s="156"/>
      <c r="G813" s="156"/>
    </row>
    <row r="814" spans="3:7">
      <c r="C814" s="156" t="e">
        <f>LDNC!#REF!</f>
        <v>#REF!</v>
      </c>
      <c r="D814" s="156" t="e">
        <f>LDNC!#REF!</f>
        <v>#REF!</v>
      </c>
      <c r="F814" s="156" t="e">
        <f>CASBAH!#REF!</f>
        <v>#REF!</v>
      </c>
      <c r="G814" s="156" t="e">
        <f>CASBAH!#REF!</f>
        <v>#REF!</v>
      </c>
    </row>
    <row r="815" spans="3:7">
      <c r="C815" s="156" t="e">
        <f>LDNC!#REF!</f>
        <v>#REF!</v>
      </c>
      <c r="D815" s="156" t="e">
        <f>LDNC!#REF!</f>
        <v>#REF!</v>
      </c>
      <c r="F815" s="156" t="e">
        <f>CASBAH!#REF!</f>
        <v>#REF!</v>
      </c>
      <c r="G815" s="156" t="e">
        <f>CASBAH!#REF!</f>
        <v>#REF!</v>
      </c>
    </row>
    <row r="816" spans="3:7">
      <c r="C816" s="156"/>
      <c r="D816" s="156"/>
      <c r="F816" s="156"/>
      <c r="G816" s="156"/>
    </row>
    <row r="817" spans="3:7">
      <c r="C817" s="156"/>
      <c r="D817" s="156"/>
      <c r="F817" s="156"/>
      <c r="G817" s="156"/>
    </row>
    <row r="818" spans="3:7">
      <c r="C818" s="156" t="e">
        <f>LDNC!#REF!</f>
        <v>#REF!</v>
      </c>
      <c r="D818" s="156" t="e">
        <f>LDNC!#REF!</f>
        <v>#REF!</v>
      </c>
      <c r="F818" s="156" t="e">
        <f>CASBAH!#REF!</f>
        <v>#REF!</v>
      </c>
      <c r="G818" s="156" t="e">
        <f>CASBAH!#REF!</f>
        <v>#REF!</v>
      </c>
    </row>
    <row r="819" spans="3:7">
      <c r="C819" s="156" t="e">
        <f>LDNC!#REF!</f>
        <v>#REF!</v>
      </c>
      <c r="D819" s="156" t="e">
        <f>LDNC!#REF!</f>
        <v>#REF!</v>
      </c>
      <c r="F819" s="156" t="e">
        <f>CASBAH!#REF!</f>
        <v>#REF!</v>
      </c>
      <c r="G819" s="156" t="e">
        <f>CASBAH!#REF!</f>
        <v>#REF!</v>
      </c>
    </row>
    <row r="820" spans="3:7">
      <c r="C820" s="156"/>
      <c r="D820" s="156"/>
      <c r="F820" s="156"/>
      <c r="G820" s="156"/>
    </row>
    <row r="821" spans="3:7">
      <c r="C821" s="156"/>
      <c r="D821" s="156"/>
      <c r="F821" s="156"/>
      <c r="G821" s="156"/>
    </row>
    <row r="822" spans="3:7">
      <c r="C822" s="156" t="e">
        <f>LDNC!#REF!</f>
        <v>#REF!</v>
      </c>
      <c r="D822" s="156" t="e">
        <f>LDNC!#REF!</f>
        <v>#REF!</v>
      </c>
      <c r="F822" s="156" t="e">
        <f>CASBAH!#REF!</f>
        <v>#REF!</v>
      </c>
      <c r="G822" s="156" t="e">
        <f>CASBAH!#REF!</f>
        <v>#REF!</v>
      </c>
    </row>
    <row r="823" spans="3:7">
      <c r="C823" s="156" t="e">
        <f>LDNC!#REF!</f>
        <v>#REF!</v>
      </c>
      <c r="D823" s="156" t="e">
        <f>LDNC!#REF!</f>
        <v>#REF!</v>
      </c>
      <c r="F823" s="156" t="e">
        <f>CASBAH!#REF!</f>
        <v>#REF!</v>
      </c>
      <c r="G823" s="156" t="e">
        <f>CASBAH!#REF!</f>
        <v>#REF!</v>
      </c>
    </row>
    <row r="824" spans="3:7">
      <c r="C824" s="156"/>
      <c r="D824" s="156"/>
      <c r="F824" s="156"/>
      <c r="G824" s="156"/>
    </row>
    <row r="825" spans="3:7">
      <c r="C825" s="156"/>
      <c r="D825" s="156"/>
      <c r="F825" s="156"/>
      <c r="G825" s="156"/>
    </row>
    <row r="826" spans="3:7">
      <c r="C826" s="156" t="e">
        <f>LDNC!#REF!</f>
        <v>#REF!</v>
      </c>
      <c r="D826" s="156" t="e">
        <f>LDNC!#REF!</f>
        <v>#REF!</v>
      </c>
      <c r="F826" s="156" t="e">
        <f>CASBAH!#REF!</f>
        <v>#REF!</v>
      </c>
      <c r="G826" s="156" t="e">
        <f>CASBAH!#REF!</f>
        <v>#REF!</v>
      </c>
    </row>
    <row r="827" spans="3:7">
      <c r="C827" s="156" t="e">
        <f>LDNC!#REF!</f>
        <v>#REF!</v>
      </c>
      <c r="D827" s="156" t="e">
        <f>LDNC!#REF!</f>
        <v>#REF!</v>
      </c>
      <c r="F827" s="156" t="e">
        <f>CASBAH!#REF!</f>
        <v>#REF!</v>
      </c>
      <c r="G827" s="156" t="e">
        <f>CASBAH!#REF!</f>
        <v>#REF!</v>
      </c>
    </row>
    <row r="828" spans="3:7">
      <c r="C828" s="156"/>
      <c r="D828" s="156"/>
      <c r="F828" s="156"/>
      <c r="G828" s="156"/>
    </row>
    <row r="829" spans="3:7">
      <c r="C829" s="156"/>
      <c r="D829" s="156"/>
      <c r="F829" s="156"/>
      <c r="G829" s="156"/>
    </row>
    <row r="830" spans="3:7">
      <c r="C830" s="156" t="e">
        <f>LDNC!#REF!</f>
        <v>#REF!</v>
      </c>
      <c r="D830" s="156" t="e">
        <f>LDNC!#REF!</f>
        <v>#REF!</v>
      </c>
      <c r="F830" s="156" t="e">
        <f>CASBAH!#REF!</f>
        <v>#REF!</v>
      </c>
      <c r="G830" s="156" t="e">
        <f>CASBAH!#REF!</f>
        <v>#REF!</v>
      </c>
    </row>
    <row r="831" spans="3:7">
      <c r="C831" s="156" t="e">
        <f>LDNC!#REF!</f>
        <v>#REF!</v>
      </c>
      <c r="D831" s="156" t="e">
        <f>LDNC!#REF!</f>
        <v>#REF!</v>
      </c>
      <c r="F831" s="156" t="e">
        <f>CASBAH!#REF!</f>
        <v>#REF!</v>
      </c>
      <c r="G831" s="156" t="e">
        <f>CASBAH!#REF!</f>
        <v>#REF!</v>
      </c>
    </row>
    <row r="832" spans="3:7">
      <c r="C832" s="156"/>
      <c r="D832" s="156"/>
      <c r="F832" s="156"/>
      <c r="G832" s="156"/>
    </row>
    <row r="833" spans="3:7">
      <c r="C833" s="156"/>
      <c r="D833" s="156"/>
      <c r="F833" s="156"/>
      <c r="G833" s="156"/>
    </row>
    <row r="834" spans="3:7">
      <c r="C834" s="156" t="e">
        <f>LDNC!#REF!</f>
        <v>#REF!</v>
      </c>
      <c r="D834" s="156" t="e">
        <f>LDNC!#REF!</f>
        <v>#REF!</v>
      </c>
      <c r="F834" s="156" t="e">
        <f>CASBAH!#REF!</f>
        <v>#REF!</v>
      </c>
      <c r="G834" s="156" t="e">
        <f>CASBAH!#REF!</f>
        <v>#REF!</v>
      </c>
    </row>
    <row r="835" spans="3:7">
      <c r="C835" s="156" t="e">
        <f>LDNC!#REF!</f>
        <v>#REF!</v>
      </c>
      <c r="D835" s="156" t="e">
        <f>LDNC!#REF!</f>
        <v>#REF!</v>
      </c>
      <c r="F835" s="156" t="e">
        <f>CASBAH!#REF!</f>
        <v>#REF!</v>
      </c>
      <c r="G835" s="156" t="e">
        <f>CASBAH!#REF!</f>
        <v>#REF!</v>
      </c>
    </row>
    <row r="836" spans="3:7">
      <c r="C836" s="156"/>
      <c r="D836" s="156"/>
      <c r="F836" s="156"/>
      <c r="G836" s="156"/>
    </row>
    <row r="837" spans="3:7">
      <c r="C837" s="156"/>
      <c r="D837" s="156"/>
      <c r="F837" s="156"/>
      <c r="G837" s="156"/>
    </row>
    <row r="838" spans="3:7">
      <c r="C838" s="156" t="e">
        <f>LDNC!#REF!</f>
        <v>#REF!</v>
      </c>
      <c r="D838" s="156" t="e">
        <f>LDNC!#REF!</f>
        <v>#REF!</v>
      </c>
      <c r="F838" s="156" t="e">
        <f>CASBAH!#REF!</f>
        <v>#REF!</v>
      </c>
      <c r="G838" s="156" t="e">
        <f>CASBAH!#REF!</f>
        <v>#REF!</v>
      </c>
    </row>
    <row r="839" spans="3:7">
      <c r="C839" s="156" t="e">
        <f>LDNC!#REF!</f>
        <v>#REF!</v>
      </c>
      <c r="D839" s="156" t="e">
        <f>LDNC!#REF!</f>
        <v>#REF!</v>
      </c>
      <c r="F839" s="156" t="e">
        <f>CASBAH!#REF!</f>
        <v>#REF!</v>
      </c>
      <c r="G839" s="156" t="e">
        <f>CASBAH!#REF!</f>
        <v>#REF!</v>
      </c>
    </row>
    <row r="840" spans="3:7">
      <c r="C840" s="156"/>
      <c r="D840" s="156"/>
      <c r="F840" s="156"/>
      <c r="G840" s="156"/>
    </row>
    <row r="841" spans="3:7">
      <c r="C841" s="156"/>
      <c r="D841" s="156"/>
      <c r="F841" s="156"/>
      <c r="G841" s="156"/>
    </row>
    <row r="842" spans="3:7">
      <c r="C842" s="156" t="e">
        <f>LDNC!#REF!</f>
        <v>#REF!</v>
      </c>
      <c r="D842" s="156" t="e">
        <f>LDNC!#REF!</f>
        <v>#REF!</v>
      </c>
      <c r="F842" s="156" t="e">
        <f>CASBAH!#REF!</f>
        <v>#REF!</v>
      </c>
      <c r="G842" s="156" t="e">
        <f>CASBAH!#REF!</f>
        <v>#REF!</v>
      </c>
    </row>
    <row r="843" spans="3:7">
      <c r="C843" s="156" t="e">
        <f>LDNC!#REF!</f>
        <v>#REF!</v>
      </c>
      <c r="D843" s="156" t="e">
        <f>LDNC!#REF!</f>
        <v>#REF!</v>
      </c>
      <c r="F843" s="156" t="e">
        <f>CASBAH!#REF!</f>
        <v>#REF!</v>
      </c>
      <c r="G843" s="156" t="e">
        <f>CASBAH!#REF!</f>
        <v>#REF!</v>
      </c>
    </row>
    <row r="844" spans="3:7">
      <c r="C844" s="156"/>
      <c r="D844" s="156"/>
      <c r="F844" s="156"/>
      <c r="G844" s="156"/>
    </row>
    <row r="845" spans="3:7">
      <c r="C845" s="156"/>
      <c r="D845" s="156"/>
      <c r="F845" s="156"/>
      <c r="G845" s="156"/>
    </row>
    <row r="846" spans="3:7">
      <c r="C846" s="156" t="e">
        <f>LDNC!#REF!</f>
        <v>#REF!</v>
      </c>
      <c r="D846" s="156" t="e">
        <f>LDNC!#REF!</f>
        <v>#REF!</v>
      </c>
      <c r="F846" s="156" t="e">
        <f>CASBAH!#REF!</f>
        <v>#REF!</v>
      </c>
      <c r="G846" s="156" t="e">
        <f>CASBAH!#REF!</f>
        <v>#REF!</v>
      </c>
    </row>
    <row r="847" spans="3:7">
      <c r="C847" s="156" t="e">
        <f>LDNC!#REF!</f>
        <v>#REF!</v>
      </c>
      <c r="D847" s="156" t="e">
        <f>LDNC!#REF!</f>
        <v>#REF!</v>
      </c>
      <c r="F847" s="156" t="e">
        <f>CASBAH!#REF!</f>
        <v>#REF!</v>
      </c>
      <c r="G847" s="156" t="e">
        <f>CASBAH!#REF!</f>
        <v>#REF!</v>
      </c>
    </row>
    <row r="848" spans="3:7">
      <c r="C848" s="156"/>
      <c r="D848" s="156"/>
      <c r="F848" s="156"/>
      <c r="G848" s="156"/>
    </row>
    <row r="849" spans="3:7">
      <c r="C849" s="156"/>
      <c r="D849" s="156"/>
      <c r="F849" s="156"/>
      <c r="G849" s="156"/>
    </row>
    <row r="850" spans="3:7">
      <c r="C850" s="156" t="e">
        <f>LDNC!#REF!</f>
        <v>#REF!</v>
      </c>
      <c r="D850" s="156" t="e">
        <f>LDNC!#REF!</f>
        <v>#REF!</v>
      </c>
      <c r="F850" s="156" t="e">
        <f>CASBAH!#REF!</f>
        <v>#REF!</v>
      </c>
      <c r="G850" s="156" t="e">
        <f>CASBAH!#REF!</f>
        <v>#REF!</v>
      </c>
    </row>
    <row r="851" spans="3:7">
      <c r="C851" s="156" t="e">
        <f>LDNC!#REF!</f>
        <v>#REF!</v>
      </c>
      <c r="D851" s="156" t="e">
        <f>LDNC!#REF!</f>
        <v>#REF!</v>
      </c>
      <c r="F851" s="156" t="e">
        <f>CASBAH!#REF!</f>
        <v>#REF!</v>
      </c>
      <c r="G851" s="156" t="e">
        <f>CASBAH!#REF!</f>
        <v>#REF!</v>
      </c>
    </row>
    <row r="852" spans="3:7">
      <c r="C852" s="156"/>
      <c r="D852" s="156"/>
      <c r="F852" s="156"/>
      <c r="G852" s="156"/>
    </row>
    <row r="853" spans="3:7">
      <c r="C853" s="156"/>
      <c r="D853" s="156"/>
      <c r="F853" s="156"/>
      <c r="G853" s="156"/>
    </row>
    <row r="854" spans="3:7">
      <c r="C854" s="156" t="e">
        <f>LDNC!#REF!</f>
        <v>#REF!</v>
      </c>
      <c r="D854" s="156" t="e">
        <f>LDNC!#REF!</f>
        <v>#REF!</v>
      </c>
      <c r="F854" s="156" t="e">
        <f>CASBAH!#REF!</f>
        <v>#REF!</v>
      </c>
      <c r="G854" s="156" t="e">
        <f>CASBAH!#REF!</f>
        <v>#REF!</v>
      </c>
    </row>
    <row r="855" spans="3:7">
      <c r="C855" s="156" t="e">
        <f>LDNC!#REF!</f>
        <v>#REF!</v>
      </c>
      <c r="D855" s="156" t="e">
        <f>LDNC!#REF!</f>
        <v>#REF!</v>
      </c>
      <c r="F855" s="156" t="e">
        <f>CASBAH!#REF!</f>
        <v>#REF!</v>
      </c>
      <c r="G855" s="156" t="e">
        <f>CASBAH!#REF!</f>
        <v>#REF!</v>
      </c>
    </row>
    <row r="856" spans="3:7">
      <c r="C856" s="156"/>
      <c r="D856" s="156"/>
      <c r="F856" s="156"/>
      <c r="G856" s="156"/>
    </row>
    <row r="857" spans="3:7">
      <c r="C857" s="156"/>
      <c r="D857" s="156"/>
      <c r="F857" s="156"/>
      <c r="G857" s="156"/>
    </row>
    <row r="858" spans="3:7">
      <c r="C858" s="156" t="e">
        <f>LDNC!#REF!</f>
        <v>#REF!</v>
      </c>
      <c r="D858" s="156" t="e">
        <f>LDNC!#REF!</f>
        <v>#REF!</v>
      </c>
      <c r="F858" s="156" t="e">
        <f>CASBAH!#REF!</f>
        <v>#REF!</v>
      </c>
      <c r="G858" s="156" t="e">
        <f>CASBAH!#REF!</f>
        <v>#REF!</v>
      </c>
    </row>
    <row r="859" spans="3:7">
      <c r="C859" s="156" t="e">
        <f>LDNC!#REF!</f>
        <v>#REF!</v>
      </c>
      <c r="D859" s="156" t="e">
        <f>LDNC!#REF!</f>
        <v>#REF!</v>
      </c>
      <c r="F859" s="156" t="e">
        <f>CASBAH!#REF!</f>
        <v>#REF!</v>
      </c>
      <c r="G859" s="156" t="e">
        <f>CASBAH!#REF!</f>
        <v>#REF!</v>
      </c>
    </row>
    <row r="860" spans="3:7">
      <c r="C860" s="156"/>
      <c r="D860" s="156"/>
      <c r="F860" s="156"/>
      <c r="G860" s="156"/>
    </row>
    <row r="861" spans="3:7">
      <c r="C861" s="156"/>
      <c r="D861" s="156"/>
      <c r="F861" s="156"/>
      <c r="G861" s="156"/>
    </row>
    <row r="862" spans="3:7">
      <c r="C862" s="156" t="e">
        <f>LDNC!#REF!</f>
        <v>#REF!</v>
      </c>
      <c r="D862" s="156" t="e">
        <f>LDNC!#REF!</f>
        <v>#REF!</v>
      </c>
      <c r="F862" s="156" t="e">
        <f>CASBAH!#REF!</f>
        <v>#REF!</v>
      </c>
      <c r="G862" s="156" t="e">
        <f>CASBAH!#REF!</f>
        <v>#REF!</v>
      </c>
    </row>
    <row r="863" spans="3:7">
      <c r="C863" s="156" t="e">
        <f>LDNC!#REF!</f>
        <v>#REF!</v>
      </c>
      <c r="D863" s="156" t="e">
        <f>LDNC!#REF!</f>
        <v>#REF!</v>
      </c>
      <c r="F863" s="156" t="e">
        <f>CASBAH!#REF!</f>
        <v>#REF!</v>
      </c>
      <c r="G863" s="156" t="e">
        <f>CASBAH!#REF!</f>
        <v>#REF!</v>
      </c>
    </row>
    <row r="864" spans="3:7">
      <c r="C864" s="156"/>
      <c r="D864" s="156"/>
      <c r="F864" s="156"/>
      <c r="G864" s="156"/>
    </row>
    <row r="865" spans="3:7">
      <c r="C865" s="156"/>
      <c r="D865" s="156"/>
      <c r="F865" s="156"/>
      <c r="G865" s="156"/>
    </row>
    <row r="866" spans="3:7">
      <c r="C866" s="156" t="e">
        <f>LDNC!#REF!</f>
        <v>#REF!</v>
      </c>
      <c r="D866" s="156" t="e">
        <f>LDNC!#REF!</f>
        <v>#REF!</v>
      </c>
      <c r="F866" s="156" t="e">
        <f>CASBAH!#REF!</f>
        <v>#REF!</v>
      </c>
      <c r="G866" s="156" t="e">
        <f>CASBAH!#REF!</f>
        <v>#REF!</v>
      </c>
    </row>
    <row r="867" spans="3:7">
      <c r="C867" s="156" t="e">
        <f>LDNC!#REF!</f>
        <v>#REF!</v>
      </c>
      <c r="D867" s="156" t="e">
        <f>LDNC!#REF!</f>
        <v>#REF!</v>
      </c>
      <c r="F867" s="156" t="e">
        <f>CASBAH!#REF!</f>
        <v>#REF!</v>
      </c>
      <c r="G867" s="156" t="e">
        <f>CASBAH!#REF!</f>
        <v>#REF!</v>
      </c>
    </row>
    <row r="868" spans="3:7">
      <c r="C868" s="156"/>
      <c r="D868" s="156"/>
      <c r="F868" s="156"/>
      <c r="G868" s="156"/>
    </row>
    <row r="869" spans="3:7">
      <c r="C869" s="156"/>
      <c r="D869" s="156"/>
      <c r="F869" s="156"/>
      <c r="G869" s="156"/>
    </row>
    <row r="870" spans="3:7">
      <c r="C870" s="156" t="e">
        <f>LDNC!#REF!</f>
        <v>#REF!</v>
      </c>
      <c r="D870" s="156" t="e">
        <f>LDNC!#REF!</f>
        <v>#REF!</v>
      </c>
      <c r="F870" s="156" t="e">
        <f>CASBAH!#REF!</f>
        <v>#REF!</v>
      </c>
      <c r="G870" s="156" t="e">
        <f>CASBAH!#REF!</f>
        <v>#REF!</v>
      </c>
    </row>
    <row r="871" spans="3:7">
      <c r="C871" s="156" t="e">
        <f>LDNC!#REF!</f>
        <v>#REF!</v>
      </c>
      <c r="D871" s="156" t="e">
        <f>LDNC!#REF!</f>
        <v>#REF!</v>
      </c>
      <c r="F871" s="156" t="e">
        <f>CASBAH!#REF!</f>
        <v>#REF!</v>
      </c>
      <c r="G871" s="156" t="e">
        <f>CASBAH!#REF!</f>
        <v>#REF!</v>
      </c>
    </row>
    <row r="872" spans="3:7">
      <c r="C872" s="156"/>
      <c r="D872" s="156"/>
      <c r="F872" s="156"/>
      <c r="G872" s="156"/>
    </row>
    <row r="873" spans="3:7">
      <c r="C873" s="156"/>
      <c r="D873" s="156"/>
      <c r="F873" s="156"/>
      <c r="G873" s="156"/>
    </row>
    <row r="874" spans="3:7">
      <c r="C874" s="156" t="e">
        <f>LDNC!#REF!</f>
        <v>#REF!</v>
      </c>
      <c r="D874" s="156" t="e">
        <f>LDNC!#REF!</f>
        <v>#REF!</v>
      </c>
      <c r="F874" s="156" t="e">
        <f>CASBAH!#REF!</f>
        <v>#REF!</v>
      </c>
      <c r="G874" s="156" t="e">
        <f>CASBAH!#REF!</f>
        <v>#REF!</v>
      </c>
    </row>
    <row r="875" spans="3:7">
      <c r="C875" s="156" t="e">
        <f>LDNC!#REF!</f>
        <v>#REF!</v>
      </c>
      <c r="D875" s="156" t="e">
        <f>LDNC!#REF!</f>
        <v>#REF!</v>
      </c>
      <c r="F875" s="156" t="e">
        <f>CASBAH!#REF!</f>
        <v>#REF!</v>
      </c>
      <c r="G875" s="156" t="e">
        <f>CASBAH!#REF!</f>
        <v>#REF!</v>
      </c>
    </row>
    <row r="876" spans="3:7">
      <c r="C876" s="156"/>
      <c r="D876" s="156"/>
      <c r="F876" s="156"/>
      <c r="G876" s="156"/>
    </row>
    <row r="877" spans="3:7">
      <c r="C877" s="156"/>
      <c r="D877" s="156"/>
      <c r="F877" s="156"/>
      <c r="G877" s="156"/>
    </row>
    <row r="878" spans="3:7">
      <c r="C878" s="156" t="e">
        <f>LDNC!#REF!</f>
        <v>#REF!</v>
      </c>
      <c r="D878" s="156" t="e">
        <f>LDNC!#REF!</f>
        <v>#REF!</v>
      </c>
      <c r="F878" s="156" t="e">
        <f>CASBAH!#REF!</f>
        <v>#REF!</v>
      </c>
      <c r="G878" s="156" t="e">
        <f>CASBAH!#REF!</f>
        <v>#REF!</v>
      </c>
    </row>
    <row r="879" spans="3:7">
      <c r="C879" s="156" t="e">
        <f>LDNC!#REF!</f>
        <v>#REF!</v>
      </c>
      <c r="D879" s="156" t="e">
        <f>LDNC!#REF!</f>
        <v>#REF!</v>
      </c>
      <c r="F879" s="156" t="e">
        <f>CASBAH!#REF!</f>
        <v>#REF!</v>
      </c>
      <c r="G879" s="156" t="e">
        <f>CASBAH!#REF!</f>
        <v>#REF!</v>
      </c>
    </row>
    <row r="880" spans="3:7">
      <c r="C880" s="156"/>
      <c r="D880" s="156"/>
      <c r="F880" s="156"/>
      <c r="G880" s="156"/>
    </row>
    <row r="881" spans="3:7">
      <c r="C881" s="156"/>
      <c r="D881" s="156"/>
      <c r="F881" s="156"/>
      <c r="G881" s="156"/>
    </row>
    <row r="882" spans="3:7">
      <c r="C882" s="156" t="e">
        <f>LDNC!#REF!</f>
        <v>#REF!</v>
      </c>
      <c r="D882" s="156" t="e">
        <f>LDNC!#REF!</f>
        <v>#REF!</v>
      </c>
      <c r="F882" s="156" t="e">
        <f>CASBAH!#REF!</f>
        <v>#REF!</v>
      </c>
      <c r="G882" s="156" t="e">
        <f>CASBAH!#REF!</f>
        <v>#REF!</v>
      </c>
    </row>
    <row r="883" spans="3:7">
      <c r="C883" s="156" t="e">
        <f>LDNC!#REF!</f>
        <v>#REF!</v>
      </c>
      <c r="D883" s="156" t="e">
        <f>LDNC!#REF!</f>
        <v>#REF!</v>
      </c>
      <c r="F883" s="156" t="e">
        <f>CASBAH!#REF!</f>
        <v>#REF!</v>
      </c>
      <c r="G883" s="156" t="e">
        <f>CASBAH!#REF!</f>
        <v>#REF!</v>
      </c>
    </row>
    <row r="884" spans="3:7">
      <c r="C884" s="156"/>
      <c r="D884" s="156"/>
      <c r="F884" s="156"/>
      <c r="G884" s="156"/>
    </row>
    <row r="885" spans="3:7">
      <c r="C885" s="156"/>
      <c r="D885" s="156"/>
      <c r="F885" s="156"/>
      <c r="G885" s="156"/>
    </row>
    <row r="886" spans="3:7">
      <c r="C886" s="156" t="e">
        <f>LDNC!#REF!</f>
        <v>#REF!</v>
      </c>
      <c r="D886" s="156" t="e">
        <f>LDNC!#REF!</f>
        <v>#REF!</v>
      </c>
      <c r="F886" s="156" t="e">
        <f>CASBAH!#REF!</f>
        <v>#REF!</v>
      </c>
      <c r="G886" s="156" t="e">
        <f>CASBAH!#REF!</f>
        <v>#REF!</v>
      </c>
    </row>
    <row r="887" spans="3:7">
      <c r="C887" s="156" t="e">
        <f>LDNC!#REF!</f>
        <v>#REF!</v>
      </c>
      <c r="D887" s="156" t="e">
        <f>LDNC!#REF!</f>
        <v>#REF!</v>
      </c>
      <c r="F887" s="156" t="e">
        <f>CASBAH!#REF!</f>
        <v>#REF!</v>
      </c>
      <c r="G887" s="156" t="e">
        <f>CASBAH!#REF!</f>
        <v>#REF!</v>
      </c>
    </row>
    <row r="888" spans="3:7">
      <c r="C888" s="156"/>
      <c r="D888" s="156"/>
      <c r="F888" s="156"/>
      <c r="G888" s="156"/>
    </row>
    <row r="889" spans="3:7">
      <c r="C889" s="156"/>
      <c r="D889" s="156"/>
      <c r="F889" s="156"/>
      <c r="G889" s="156"/>
    </row>
    <row r="890" spans="3:7">
      <c r="C890" s="156" t="e">
        <f>LDNC!#REF!</f>
        <v>#REF!</v>
      </c>
      <c r="D890" s="156" t="e">
        <f>LDNC!#REF!</f>
        <v>#REF!</v>
      </c>
      <c r="F890" s="156" t="e">
        <f>CASBAH!#REF!</f>
        <v>#REF!</v>
      </c>
      <c r="G890" s="156" t="e">
        <f>CASBAH!#REF!</f>
        <v>#REF!</v>
      </c>
    </row>
    <row r="891" spans="3:7">
      <c r="C891" s="156" t="e">
        <f>LDNC!#REF!</f>
        <v>#REF!</v>
      </c>
      <c r="D891" s="156" t="e">
        <f>LDNC!#REF!</f>
        <v>#REF!</v>
      </c>
      <c r="F891" s="156" t="e">
        <f>CASBAH!#REF!</f>
        <v>#REF!</v>
      </c>
      <c r="G891" s="156" t="e">
        <f>CASBAH!#REF!</f>
        <v>#REF!</v>
      </c>
    </row>
    <row r="892" spans="3:7">
      <c r="C892" s="156"/>
      <c r="D892" s="156"/>
      <c r="F892" s="156"/>
      <c r="G892" s="156"/>
    </row>
    <row r="893" spans="3:7">
      <c r="C893" s="156"/>
      <c r="D893" s="156"/>
      <c r="F893" s="156"/>
      <c r="G893" s="156"/>
    </row>
    <row r="894" spans="3:7">
      <c r="C894" s="156" t="e">
        <f>LDNC!#REF!</f>
        <v>#REF!</v>
      </c>
      <c r="D894" s="156" t="e">
        <f>LDNC!#REF!</f>
        <v>#REF!</v>
      </c>
      <c r="F894" s="156" t="e">
        <f>CASBAH!#REF!</f>
        <v>#REF!</v>
      </c>
      <c r="G894" s="156" t="e">
        <f>CASBAH!#REF!</f>
        <v>#REF!</v>
      </c>
    </row>
    <row r="895" spans="3:7">
      <c r="C895" s="156" t="e">
        <f>LDNC!#REF!</f>
        <v>#REF!</v>
      </c>
      <c r="D895" s="156" t="e">
        <f>LDNC!#REF!</f>
        <v>#REF!</v>
      </c>
      <c r="F895" s="156" t="e">
        <f>CASBAH!#REF!</f>
        <v>#REF!</v>
      </c>
      <c r="G895" s="156" t="e">
        <f>CASBAH!#REF!</f>
        <v>#REF!</v>
      </c>
    </row>
    <row r="896" spans="3:7">
      <c r="C896" s="156"/>
      <c r="D896" s="156"/>
      <c r="F896" s="156"/>
      <c r="G896" s="156"/>
    </row>
    <row r="897" spans="3:7">
      <c r="C897" s="156"/>
      <c r="D897" s="156"/>
      <c r="F897" s="156"/>
      <c r="G897" s="156"/>
    </row>
    <row r="898" spans="3:7">
      <c r="C898" s="156" t="e">
        <f>LDNC!#REF!</f>
        <v>#REF!</v>
      </c>
      <c r="D898" s="156" t="e">
        <f>LDNC!#REF!</f>
        <v>#REF!</v>
      </c>
      <c r="F898" s="156" t="e">
        <f>CASBAH!#REF!</f>
        <v>#REF!</v>
      </c>
      <c r="G898" s="156" t="e">
        <f>CASBAH!#REF!</f>
        <v>#REF!</v>
      </c>
    </row>
    <row r="899" spans="3:7">
      <c r="C899" s="156" t="e">
        <f>LDNC!#REF!</f>
        <v>#REF!</v>
      </c>
      <c r="D899" s="156" t="e">
        <f>LDNC!#REF!</f>
        <v>#REF!</v>
      </c>
      <c r="F899" s="156" t="e">
        <f>CASBAH!#REF!</f>
        <v>#REF!</v>
      </c>
      <c r="G899" s="156" t="e">
        <f>CASBAH!#REF!</f>
        <v>#REF!</v>
      </c>
    </row>
    <row r="900" spans="3:7">
      <c r="C900" s="156"/>
      <c r="D900" s="156"/>
      <c r="F900" s="156"/>
      <c r="G900" s="156"/>
    </row>
    <row r="901" spans="3:7">
      <c r="C901" s="156"/>
      <c r="D901" s="156"/>
      <c r="F901" s="156"/>
      <c r="G901" s="156"/>
    </row>
    <row r="902" spans="3:7">
      <c r="C902" s="156" t="e">
        <f>LDNC!#REF!</f>
        <v>#REF!</v>
      </c>
      <c r="D902" s="156" t="e">
        <f>LDNC!#REF!</f>
        <v>#REF!</v>
      </c>
      <c r="F902" s="156" t="e">
        <f>CASBAH!#REF!</f>
        <v>#REF!</v>
      </c>
      <c r="G902" s="156" t="e">
        <f>CASBAH!#REF!</f>
        <v>#REF!</v>
      </c>
    </row>
    <row r="903" spans="3:7">
      <c r="C903" s="156" t="e">
        <f>LDNC!#REF!</f>
        <v>#REF!</v>
      </c>
      <c r="D903" s="156" t="e">
        <f>LDNC!#REF!</f>
        <v>#REF!</v>
      </c>
      <c r="F903" s="156" t="e">
        <f>CASBAH!#REF!</f>
        <v>#REF!</v>
      </c>
      <c r="G903" s="156" t="e">
        <f>CASBAH!#REF!</f>
        <v>#REF!</v>
      </c>
    </row>
    <row r="904" spans="3:7">
      <c r="C904" s="156"/>
      <c r="D904" s="156"/>
      <c r="F904" s="156"/>
      <c r="G904" s="156"/>
    </row>
    <row r="905" spans="3:7">
      <c r="C905" s="156"/>
      <c r="D905" s="156"/>
      <c r="F905" s="156"/>
      <c r="G905" s="156"/>
    </row>
    <row r="906" spans="3:7">
      <c r="C906" s="156" t="e">
        <f>LDNC!#REF!</f>
        <v>#REF!</v>
      </c>
      <c r="D906" s="156" t="e">
        <f>LDNC!#REF!</f>
        <v>#REF!</v>
      </c>
      <c r="F906" s="156" t="e">
        <f>CASBAH!#REF!</f>
        <v>#REF!</v>
      </c>
      <c r="G906" s="156" t="e">
        <f>CASBAH!#REF!</f>
        <v>#REF!</v>
      </c>
    </row>
    <row r="907" spans="3:7">
      <c r="C907" s="156" t="e">
        <f>LDNC!#REF!</f>
        <v>#REF!</v>
      </c>
      <c r="D907" s="156" t="e">
        <f>LDNC!#REF!</f>
        <v>#REF!</v>
      </c>
      <c r="F907" s="156" t="e">
        <f>CASBAH!#REF!</f>
        <v>#REF!</v>
      </c>
      <c r="G907" s="156" t="e">
        <f>CASBAH!#REF!</f>
        <v>#REF!</v>
      </c>
    </row>
    <row r="908" spans="3:7">
      <c r="C908" s="156"/>
      <c r="D908" s="156"/>
      <c r="F908" s="156"/>
      <c r="G908" s="156"/>
    </row>
    <row r="909" spans="3:7">
      <c r="C909" s="156"/>
      <c r="D909" s="156"/>
      <c r="F909" s="156"/>
      <c r="G909" s="156"/>
    </row>
    <row r="910" spans="3:7">
      <c r="C910" s="156" t="e">
        <f>LDNC!#REF!</f>
        <v>#REF!</v>
      </c>
      <c r="D910" s="156" t="e">
        <f>LDNC!#REF!</f>
        <v>#REF!</v>
      </c>
      <c r="F910" s="156" t="e">
        <f>CASBAH!#REF!</f>
        <v>#REF!</v>
      </c>
      <c r="G910" s="156" t="e">
        <f>CASBAH!#REF!</f>
        <v>#REF!</v>
      </c>
    </row>
    <row r="911" spans="3:7">
      <c r="C911" s="156" t="e">
        <f>LDNC!#REF!</f>
        <v>#REF!</v>
      </c>
      <c r="D911" s="156" t="e">
        <f>LDNC!#REF!</f>
        <v>#REF!</v>
      </c>
      <c r="F911" s="156" t="e">
        <f>CASBAH!#REF!</f>
        <v>#REF!</v>
      </c>
      <c r="G911" s="156" t="e">
        <f>CASBAH!#REF!</f>
        <v>#REF!</v>
      </c>
    </row>
    <row r="912" spans="3:7">
      <c r="C912" s="156"/>
      <c r="D912" s="156"/>
      <c r="F912" s="156"/>
      <c r="G912" s="156"/>
    </row>
    <row r="913" spans="3:7">
      <c r="C913" s="156"/>
      <c r="D913" s="156"/>
      <c r="F913" s="156"/>
      <c r="G913" s="156"/>
    </row>
    <row r="914" spans="3:7">
      <c r="C914" s="156" t="e">
        <f>LDNC!#REF!</f>
        <v>#REF!</v>
      </c>
      <c r="D914" s="156" t="e">
        <f>LDNC!#REF!</f>
        <v>#REF!</v>
      </c>
      <c r="F914" s="156" t="e">
        <f>CASBAH!#REF!</f>
        <v>#REF!</v>
      </c>
      <c r="G914" s="156" t="e">
        <f>CASBAH!#REF!</f>
        <v>#REF!</v>
      </c>
    </row>
    <row r="915" spans="3:7">
      <c r="C915" s="156" t="e">
        <f>LDNC!#REF!</f>
        <v>#REF!</v>
      </c>
      <c r="D915" s="156" t="e">
        <f>LDNC!#REF!</f>
        <v>#REF!</v>
      </c>
      <c r="F915" s="156" t="e">
        <f>CASBAH!#REF!</f>
        <v>#REF!</v>
      </c>
      <c r="G915" s="156" t="e">
        <f>CASBAH!#REF!</f>
        <v>#REF!</v>
      </c>
    </row>
    <row r="916" spans="3:7">
      <c r="C916" s="156"/>
      <c r="D916" s="156"/>
      <c r="F916" s="156"/>
      <c r="G916" s="156"/>
    </row>
    <row r="917" spans="3:7">
      <c r="C917" s="156"/>
      <c r="D917" s="156"/>
      <c r="F917" s="156"/>
      <c r="G917" s="156"/>
    </row>
    <row r="918" spans="3:7">
      <c r="C918" s="156" t="e">
        <f>LDNC!#REF!</f>
        <v>#REF!</v>
      </c>
      <c r="D918" s="156" t="e">
        <f>LDNC!#REF!</f>
        <v>#REF!</v>
      </c>
      <c r="F918" s="156" t="e">
        <f>CASBAH!#REF!</f>
        <v>#REF!</v>
      </c>
      <c r="G918" s="156" t="e">
        <f>CASBAH!#REF!</f>
        <v>#REF!</v>
      </c>
    </row>
    <row r="919" spans="3:7">
      <c r="C919" s="156" t="e">
        <f>LDNC!#REF!</f>
        <v>#REF!</v>
      </c>
      <c r="D919" s="156" t="e">
        <f>LDNC!#REF!</f>
        <v>#REF!</v>
      </c>
      <c r="F919" s="156" t="e">
        <f>CASBAH!#REF!</f>
        <v>#REF!</v>
      </c>
      <c r="G919" s="156" t="e">
        <f>CASBAH!#REF!</f>
        <v>#REF!</v>
      </c>
    </row>
    <row r="920" spans="3:7">
      <c r="C920" s="156"/>
      <c r="D920" s="156"/>
      <c r="F920" s="156"/>
      <c r="G920" s="156"/>
    </row>
    <row r="921" spans="3:7">
      <c r="C921" s="156"/>
      <c r="D921" s="156"/>
      <c r="F921" s="156"/>
      <c r="G921" s="156"/>
    </row>
    <row r="922" spans="3:7">
      <c r="C922" s="156" t="e">
        <f>LDNC!#REF!</f>
        <v>#REF!</v>
      </c>
      <c r="D922" s="156" t="e">
        <f>LDNC!#REF!</f>
        <v>#REF!</v>
      </c>
      <c r="F922" s="156" t="e">
        <f>CASBAH!#REF!</f>
        <v>#REF!</v>
      </c>
      <c r="G922" s="156" t="e">
        <f>CASBAH!#REF!</f>
        <v>#REF!</v>
      </c>
    </row>
    <row r="923" spans="3:7">
      <c r="C923" s="156" t="e">
        <f>LDNC!#REF!</f>
        <v>#REF!</v>
      </c>
      <c r="D923" s="156" t="e">
        <f>LDNC!#REF!</f>
        <v>#REF!</v>
      </c>
      <c r="F923" s="156" t="e">
        <f>CASBAH!#REF!</f>
        <v>#REF!</v>
      </c>
      <c r="G923" s="156" t="e">
        <f>CASBAH!#REF!</f>
        <v>#REF!</v>
      </c>
    </row>
    <row r="924" spans="3:7">
      <c r="C924" s="156"/>
      <c r="D924" s="156"/>
      <c r="F924" s="156"/>
      <c r="G924" s="156"/>
    </row>
    <row r="925" spans="3:7">
      <c r="C925" s="156"/>
      <c r="D925" s="156"/>
      <c r="F925" s="156"/>
      <c r="G925" s="156"/>
    </row>
    <row r="926" spans="3:7">
      <c r="C926" s="156" t="e">
        <f>LDNC!#REF!</f>
        <v>#REF!</v>
      </c>
      <c r="D926" s="156" t="e">
        <f>LDNC!#REF!</f>
        <v>#REF!</v>
      </c>
      <c r="F926" s="156" t="e">
        <f>CASBAH!#REF!</f>
        <v>#REF!</v>
      </c>
      <c r="G926" s="156" t="e">
        <f>CASBAH!#REF!</f>
        <v>#REF!</v>
      </c>
    </row>
    <row r="927" spans="3:7">
      <c r="C927" s="156" t="e">
        <f>LDNC!#REF!</f>
        <v>#REF!</v>
      </c>
      <c r="D927" s="156" t="e">
        <f>LDNC!#REF!</f>
        <v>#REF!</v>
      </c>
      <c r="F927" s="156" t="e">
        <f>CASBAH!#REF!</f>
        <v>#REF!</v>
      </c>
      <c r="G927" s="156" t="e">
        <f>CASBAH!#REF!</f>
        <v>#REF!</v>
      </c>
    </row>
    <row r="928" spans="3:7">
      <c r="C928" s="156"/>
      <c r="D928" s="156"/>
      <c r="F928" s="156"/>
      <c r="G928" s="156"/>
    </row>
    <row r="929" spans="3:7">
      <c r="C929" s="156"/>
      <c r="D929" s="156"/>
      <c r="F929" s="156"/>
      <c r="G929" s="156"/>
    </row>
    <row r="930" spans="3:7">
      <c r="C930" s="156" t="e">
        <f>LDNC!#REF!</f>
        <v>#REF!</v>
      </c>
      <c r="D930" s="156" t="e">
        <f>LDNC!#REF!</f>
        <v>#REF!</v>
      </c>
      <c r="F930" s="156" t="e">
        <f>CASBAH!#REF!</f>
        <v>#REF!</v>
      </c>
      <c r="G930" s="156" t="e">
        <f>CASBAH!#REF!</f>
        <v>#REF!</v>
      </c>
    </row>
    <row r="931" spans="3:7">
      <c r="C931" s="156" t="e">
        <f>LDNC!#REF!</f>
        <v>#REF!</v>
      </c>
      <c r="D931" s="156" t="e">
        <f>LDNC!#REF!</f>
        <v>#REF!</v>
      </c>
      <c r="F931" s="156" t="e">
        <f>CASBAH!#REF!</f>
        <v>#REF!</v>
      </c>
      <c r="G931" s="156" t="e">
        <f>CASBAH!#REF!</f>
        <v>#REF!</v>
      </c>
    </row>
    <row r="932" spans="3:7">
      <c r="C932" s="156"/>
      <c r="D932" s="156"/>
      <c r="F932" s="156"/>
      <c r="G932" s="156"/>
    </row>
    <row r="933" spans="3:7">
      <c r="C933" s="156"/>
      <c r="D933" s="156"/>
      <c r="F933" s="156"/>
      <c r="G933" s="156"/>
    </row>
    <row r="934" spans="3:7">
      <c r="C934" s="156" t="e">
        <f>LDNC!#REF!</f>
        <v>#REF!</v>
      </c>
      <c r="D934" s="156" t="e">
        <f>LDNC!#REF!</f>
        <v>#REF!</v>
      </c>
      <c r="F934" s="156" t="e">
        <f>CASBAH!#REF!</f>
        <v>#REF!</v>
      </c>
      <c r="G934" s="156" t="e">
        <f>CASBAH!#REF!</f>
        <v>#REF!</v>
      </c>
    </row>
    <row r="935" spans="3:7">
      <c r="C935" s="156" t="e">
        <f>LDNC!#REF!</f>
        <v>#REF!</v>
      </c>
      <c r="D935" s="156" t="e">
        <f>LDNC!#REF!</f>
        <v>#REF!</v>
      </c>
      <c r="F935" s="156" t="e">
        <f>CASBAH!#REF!</f>
        <v>#REF!</v>
      </c>
      <c r="G935" s="156" t="e">
        <f>CASBAH!#REF!</f>
        <v>#REF!</v>
      </c>
    </row>
    <row r="936" spans="3:7">
      <c r="C936" s="156"/>
      <c r="D936" s="156"/>
      <c r="F936" s="156"/>
      <c r="G936" s="156"/>
    </row>
    <row r="937" spans="3:7">
      <c r="C937" s="156"/>
      <c r="D937" s="156"/>
      <c r="F937" s="156"/>
      <c r="G937" s="156"/>
    </row>
    <row r="938" spans="3:7">
      <c r="C938" s="156" t="e">
        <f>LDNC!#REF!</f>
        <v>#REF!</v>
      </c>
      <c r="D938" s="156" t="e">
        <f>LDNC!#REF!</f>
        <v>#REF!</v>
      </c>
      <c r="F938" s="156" t="e">
        <f>CASBAH!#REF!</f>
        <v>#REF!</v>
      </c>
      <c r="G938" s="156" t="e">
        <f>CASBAH!#REF!</f>
        <v>#REF!</v>
      </c>
    </row>
    <row r="939" spans="3:7">
      <c r="C939" s="156" t="e">
        <f>LDNC!#REF!</f>
        <v>#REF!</v>
      </c>
      <c r="D939" s="156" t="e">
        <f>LDNC!#REF!</f>
        <v>#REF!</v>
      </c>
      <c r="F939" s="156" t="e">
        <f>CASBAH!#REF!</f>
        <v>#REF!</v>
      </c>
      <c r="G939" s="156" t="e">
        <f>CASBAH!#REF!</f>
        <v>#REF!</v>
      </c>
    </row>
    <row r="940" spans="3:7">
      <c r="C940" s="156"/>
      <c r="D940" s="156"/>
      <c r="F940" s="156"/>
      <c r="G940" s="156"/>
    </row>
    <row r="941" spans="3:7">
      <c r="C941" s="156"/>
      <c r="D941" s="156"/>
      <c r="F941" s="156"/>
      <c r="G941" s="156"/>
    </row>
    <row r="942" spans="3:7">
      <c r="C942" s="156" t="e">
        <f>LDNC!#REF!</f>
        <v>#REF!</v>
      </c>
      <c r="D942" s="156" t="e">
        <f>LDNC!#REF!</f>
        <v>#REF!</v>
      </c>
      <c r="F942" s="156" t="e">
        <f>CASBAH!#REF!</f>
        <v>#REF!</v>
      </c>
      <c r="G942" s="156" t="e">
        <f>CASBAH!#REF!</f>
        <v>#REF!</v>
      </c>
    </row>
    <row r="943" spans="3:7">
      <c r="C943" s="156" t="e">
        <f>LDNC!#REF!</f>
        <v>#REF!</v>
      </c>
      <c r="D943" s="156" t="e">
        <f>LDNC!#REF!</f>
        <v>#REF!</v>
      </c>
      <c r="F943" s="156" t="e">
        <f>CASBAH!#REF!</f>
        <v>#REF!</v>
      </c>
      <c r="G943" s="156" t="e">
        <f>CASBAH!#REF!</f>
        <v>#REF!</v>
      </c>
    </row>
    <row r="944" spans="3:7">
      <c r="C944" s="156"/>
      <c r="D944" s="156"/>
      <c r="F944" s="156"/>
      <c r="G944" s="156"/>
    </row>
    <row r="945" spans="3:7">
      <c r="C945" s="156"/>
      <c r="D945" s="156"/>
      <c r="F945" s="156"/>
      <c r="G945" s="156"/>
    </row>
    <row r="946" spans="3:7">
      <c r="C946" s="156" t="e">
        <f>LDNC!#REF!</f>
        <v>#REF!</v>
      </c>
      <c r="D946" s="156" t="e">
        <f>LDNC!#REF!</f>
        <v>#REF!</v>
      </c>
      <c r="F946" s="156" t="e">
        <f>CASBAH!#REF!</f>
        <v>#REF!</v>
      </c>
      <c r="G946" s="156" t="e">
        <f>CASBAH!#REF!</f>
        <v>#REF!</v>
      </c>
    </row>
    <row r="947" spans="3:7">
      <c r="C947" s="156" t="e">
        <f>LDNC!#REF!</f>
        <v>#REF!</v>
      </c>
      <c r="D947" s="156" t="e">
        <f>LDNC!#REF!</f>
        <v>#REF!</v>
      </c>
      <c r="F947" s="156" t="e">
        <f>CASBAH!#REF!</f>
        <v>#REF!</v>
      </c>
      <c r="G947" s="156" t="e">
        <f>CASBAH!#REF!</f>
        <v>#REF!</v>
      </c>
    </row>
    <row r="948" spans="3:7">
      <c r="C948" s="156"/>
      <c r="D948" s="156"/>
      <c r="F948" s="156"/>
      <c r="G948" s="156"/>
    </row>
    <row r="949" spans="3:7">
      <c r="C949" s="156"/>
      <c r="D949" s="156"/>
      <c r="F949" s="156"/>
      <c r="G949" s="156"/>
    </row>
    <row r="950" spans="3:7">
      <c r="C950" s="156" t="e">
        <f>LDNC!#REF!</f>
        <v>#REF!</v>
      </c>
      <c r="D950" s="156" t="e">
        <f>LDNC!#REF!</f>
        <v>#REF!</v>
      </c>
      <c r="F950" s="156" t="e">
        <f>CASBAH!#REF!</f>
        <v>#REF!</v>
      </c>
      <c r="G950" s="156" t="e">
        <f>CASBAH!#REF!</f>
        <v>#REF!</v>
      </c>
    </row>
    <row r="951" spans="3:7">
      <c r="C951" s="156" t="e">
        <f>LDNC!#REF!</f>
        <v>#REF!</v>
      </c>
      <c r="D951" s="156" t="e">
        <f>LDNC!#REF!</f>
        <v>#REF!</v>
      </c>
      <c r="F951" s="156" t="e">
        <f>CASBAH!#REF!</f>
        <v>#REF!</v>
      </c>
      <c r="G951" s="156" t="e">
        <f>CASBAH!#REF!</f>
        <v>#REF!</v>
      </c>
    </row>
    <row r="952" spans="3:7">
      <c r="C952" s="156"/>
      <c r="D952" s="156"/>
      <c r="F952" s="156"/>
      <c r="G952" s="156"/>
    </row>
    <row r="953" spans="3:7">
      <c r="C953" s="156"/>
      <c r="D953" s="156"/>
      <c r="F953" s="156"/>
      <c r="G953" s="156"/>
    </row>
    <row r="954" spans="3:7">
      <c r="C954" s="156" t="e">
        <f>LDNC!#REF!</f>
        <v>#REF!</v>
      </c>
      <c r="D954" s="156" t="e">
        <f>LDNC!#REF!</f>
        <v>#REF!</v>
      </c>
      <c r="F954" s="156" t="e">
        <f>CASBAH!#REF!</f>
        <v>#REF!</v>
      </c>
      <c r="G954" s="156" t="e">
        <f>CASBAH!#REF!</f>
        <v>#REF!</v>
      </c>
    </row>
    <row r="955" spans="3:7">
      <c r="C955" s="156" t="e">
        <f>LDNC!#REF!</f>
        <v>#REF!</v>
      </c>
      <c r="D955" s="156" t="e">
        <f>LDNC!#REF!</f>
        <v>#REF!</v>
      </c>
      <c r="F955" s="156" t="e">
        <f>CASBAH!#REF!</f>
        <v>#REF!</v>
      </c>
      <c r="G955" s="156" t="e">
        <f>CASBAH!#REF!</f>
        <v>#REF!</v>
      </c>
    </row>
    <row r="956" spans="3:7">
      <c r="C956" s="156"/>
      <c r="D956" s="156"/>
      <c r="F956" s="156"/>
      <c r="G956" s="156"/>
    </row>
    <row r="957" spans="3:7">
      <c r="C957" s="156"/>
      <c r="D957" s="156"/>
      <c r="F957" s="156"/>
      <c r="G957" s="156"/>
    </row>
    <row r="958" spans="3:7">
      <c r="C958" s="156" t="e">
        <f>LDNC!#REF!</f>
        <v>#REF!</v>
      </c>
      <c r="D958" s="156" t="e">
        <f>LDNC!#REF!</f>
        <v>#REF!</v>
      </c>
      <c r="F958" s="156" t="e">
        <f>CASBAH!#REF!</f>
        <v>#REF!</v>
      </c>
      <c r="G958" s="156" t="e">
        <f>CASBAH!#REF!</f>
        <v>#REF!</v>
      </c>
    </row>
    <row r="959" spans="3:7">
      <c r="C959" s="156" t="e">
        <f>LDNC!#REF!</f>
        <v>#REF!</v>
      </c>
      <c r="D959" s="156" t="e">
        <f>LDNC!#REF!</f>
        <v>#REF!</v>
      </c>
      <c r="F959" s="156" t="e">
        <f>CASBAH!#REF!</f>
        <v>#REF!</v>
      </c>
      <c r="G959" s="156" t="e">
        <f>CASBAH!#REF!</f>
        <v>#REF!</v>
      </c>
    </row>
    <row r="960" spans="3:7">
      <c r="C960" s="156"/>
      <c r="D960" s="156"/>
      <c r="F960" s="156"/>
      <c r="G960" s="156"/>
    </row>
    <row r="961" spans="3:7">
      <c r="C961" s="156"/>
      <c r="D961" s="156"/>
      <c r="F961" s="156"/>
      <c r="G961" s="156"/>
    </row>
    <row r="962" spans="3:7">
      <c r="C962" s="156" t="e">
        <f>LDNC!#REF!</f>
        <v>#REF!</v>
      </c>
      <c r="D962" s="156" t="e">
        <f>LDNC!#REF!</f>
        <v>#REF!</v>
      </c>
      <c r="F962" s="156" t="e">
        <f>CASBAH!#REF!</f>
        <v>#REF!</v>
      </c>
      <c r="G962" s="156" t="e">
        <f>CASBAH!#REF!</f>
        <v>#REF!</v>
      </c>
    </row>
    <row r="963" spans="3:7">
      <c r="C963" s="156" t="e">
        <f>LDNC!#REF!</f>
        <v>#REF!</v>
      </c>
      <c r="D963" s="156" t="e">
        <f>LDNC!#REF!</f>
        <v>#REF!</v>
      </c>
      <c r="F963" s="156" t="e">
        <f>CASBAH!#REF!</f>
        <v>#REF!</v>
      </c>
      <c r="G963" s="156" t="e">
        <f>CASBAH!#REF!</f>
        <v>#REF!</v>
      </c>
    </row>
    <row r="964" spans="3:7">
      <c r="C964" s="156"/>
      <c r="D964" s="156"/>
      <c r="F964" s="156"/>
      <c r="G964" s="156"/>
    </row>
    <row r="965" spans="3:7">
      <c r="C965" s="156"/>
      <c r="D965" s="156"/>
      <c r="F965" s="156"/>
      <c r="G965" s="156"/>
    </row>
    <row r="966" spans="3:7">
      <c r="C966" s="156" t="e">
        <f>LDNC!#REF!</f>
        <v>#REF!</v>
      </c>
      <c r="D966" s="156" t="e">
        <f>LDNC!#REF!</f>
        <v>#REF!</v>
      </c>
      <c r="F966" s="156" t="e">
        <f>CASBAH!#REF!</f>
        <v>#REF!</v>
      </c>
      <c r="G966" s="156" t="e">
        <f>CASBAH!#REF!</f>
        <v>#REF!</v>
      </c>
    </row>
    <row r="967" spans="3:7">
      <c r="C967" s="156" t="e">
        <f>LDNC!#REF!</f>
        <v>#REF!</v>
      </c>
      <c r="D967" s="156" t="e">
        <f>LDNC!#REF!</f>
        <v>#REF!</v>
      </c>
      <c r="F967" s="156" t="e">
        <f>CASBAH!#REF!</f>
        <v>#REF!</v>
      </c>
      <c r="G967" s="156" t="e">
        <f>CASBAH!#REF!</f>
        <v>#REF!</v>
      </c>
    </row>
    <row r="968" spans="3:7">
      <c r="C968" s="156"/>
      <c r="D968" s="156"/>
      <c r="F968" s="156"/>
      <c r="G968" s="156"/>
    </row>
    <row r="969" spans="3:7">
      <c r="C969" s="156"/>
      <c r="D969" s="156"/>
      <c r="F969" s="156"/>
      <c r="G969" s="156"/>
    </row>
    <row r="970" spans="3:7">
      <c r="C970" s="156" t="e">
        <f>LDNC!#REF!</f>
        <v>#REF!</v>
      </c>
      <c r="D970" s="156" t="e">
        <f>LDNC!#REF!</f>
        <v>#REF!</v>
      </c>
      <c r="F970" s="156" t="e">
        <f>CASBAH!#REF!</f>
        <v>#REF!</v>
      </c>
      <c r="G970" s="156" t="e">
        <f>CASBAH!#REF!</f>
        <v>#REF!</v>
      </c>
    </row>
    <row r="971" spans="3:7">
      <c r="C971" s="156" t="e">
        <f>LDNC!#REF!</f>
        <v>#REF!</v>
      </c>
      <c r="D971" s="156" t="e">
        <f>LDNC!#REF!</f>
        <v>#REF!</v>
      </c>
      <c r="F971" s="156" t="e">
        <f>CASBAH!#REF!</f>
        <v>#REF!</v>
      </c>
      <c r="G971" s="156" t="e">
        <f>CASBAH!#REF!</f>
        <v>#REF!</v>
      </c>
    </row>
    <row r="972" spans="3:7">
      <c r="C972" s="156"/>
      <c r="D972" s="156"/>
      <c r="F972" s="156"/>
      <c r="G972" s="156"/>
    </row>
    <row r="973" spans="3:7">
      <c r="C973" s="156"/>
      <c r="D973" s="156"/>
      <c r="F973" s="156"/>
      <c r="G973" s="156"/>
    </row>
    <row r="974" spans="3:7">
      <c r="C974" s="156" t="e">
        <f>LDNC!#REF!</f>
        <v>#REF!</v>
      </c>
      <c r="D974" s="156" t="e">
        <f>LDNC!#REF!</f>
        <v>#REF!</v>
      </c>
      <c r="F974" s="156" t="e">
        <f>CASBAH!#REF!</f>
        <v>#REF!</v>
      </c>
      <c r="G974" s="156" t="e">
        <f>CASBAH!#REF!</f>
        <v>#REF!</v>
      </c>
    </row>
    <row r="975" spans="3:7">
      <c r="C975" s="156" t="e">
        <f>LDNC!#REF!</f>
        <v>#REF!</v>
      </c>
      <c r="D975" s="156" t="e">
        <f>LDNC!#REF!</f>
        <v>#REF!</v>
      </c>
      <c r="F975" s="156" t="e">
        <f>CASBAH!#REF!</f>
        <v>#REF!</v>
      </c>
      <c r="G975" s="156" t="e">
        <f>CASBAH!#REF!</f>
        <v>#REF!</v>
      </c>
    </row>
    <row r="976" spans="3:7">
      <c r="C976" s="156"/>
      <c r="D976" s="156"/>
      <c r="F976" s="156"/>
      <c r="G976" s="156"/>
    </row>
    <row r="977" spans="3:7">
      <c r="C977" s="156"/>
      <c r="D977" s="156"/>
      <c r="F977" s="156"/>
      <c r="G977" s="156"/>
    </row>
    <row r="978" spans="3:7">
      <c r="C978" s="156" t="e">
        <f>LDNC!#REF!</f>
        <v>#REF!</v>
      </c>
      <c r="D978" s="156" t="e">
        <f>LDNC!#REF!</f>
        <v>#REF!</v>
      </c>
      <c r="F978" s="156" t="e">
        <f>CASBAH!#REF!</f>
        <v>#REF!</v>
      </c>
      <c r="G978" s="156" t="e">
        <f>CASBAH!#REF!</f>
        <v>#REF!</v>
      </c>
    </row>
    <row r="979" spans="3:7">
      <c r="C979" s="156" t="e">
        <f>LDNC!#REF!</f>
        <v>#REF!</v>
      </c>
      <c r="D979" s="156" t="e">
        <f>LDNC!#REF!</f>
        <v>#REF!</v>
      </c>
      <c r="F979" s="156" t="e">
        <f>CASBAH!#REF!</f>
        <v>#REF!</v>
      </c>
      <c r="G979" s="156" t="e">
        <f>CASBAH!#REF!</f>
        <v>#REF!</v>
      </c>
    </row>
    <row r="980" spans="3:7">
      <c r="C980" s="156"/>
      <c r="D980" s="156"/>
      <c r="F980" s="156"/>
      <c r="G980" s="156"/>
    </row>
    <row r="981" spans="3:7">
      <c r="C981" s="156"/>
      <c r="D981" s="156"/>
      <c r="F981" s="156"/>
      <c r="G981" s="156"/>
    </row>
    <row r="982" spans="3:7">
      <c r="C982" s="156" t="e">
        <f>LDNC!#REF!</f>
        <v>#REF!</v>
      </c>
      <c r="D982" s="156" t="e">
        <f>LDNC!#REF!</f>
        <v>#REF!</v>
      </c>
      <c r="F982" s="156" t="e">
        <f>CASBAH!#REF!</f>
        <v>#REF!</v>
      </c>
      <c r="G982" s="156" t="e">
        <f>CASBAH!#REF!</f>
        <v>#REF!</v>
      </c>
    </row>
    <row r="983" spans="3:7">
      <c r="C983" s="156" t="e">
        <f>LDNC!#REF!</f>
        <v>#REF!</v>
      </c>
      <c r="D983" s="156" t="e">
        <f>LDNC!#REF!</f>
        <v>#REF!</v>
      </c>
      <c r="F983" s="156" t="e">
        <f>CASBAH!#REF!</f>
        <v>#REF!</v>
      </c>
      <c r="G983" s="156" t="e">
        <f>CASBAH!#REF!</f>
        <v>#REF!</v>
      </c>
    </row>
    <row r="984" spans="3:7">
      <c r="C984" s="156"/>
      <c r="D984" s="156"/>
      <c r="F984" s="156"/>
      <c r="G984" s="156"/>
    </row>
    <row r="985" spans="3:7">
      <c r="C985" s="156"/>
      <c r="D985" s="156"/>
      <c r="F985" s="156"/>
      <c r="G985" s="156"/>
    </row>
    <row r="986" spans="3:7">
      <c r="C986" s="156" t="e">
        <f>LDNC!#REF!</f>
        <v>#REF!</v>
      </c>
      <c r="D986" s="156" t="e">
        <f>LDNC!#REF!</f>
        <v>#REF!</v>
      </c>
      <c r="F986" s="156" t="e">
        <f>CASBAH!#REF!</f>
        <v>#REF!</v>
      </c>
      <c r="G986" s="156" t="e">
        <f>CASBAH!#REF!</f>
        <v>#REF!</v>
      </c>
    </row>
    <row r="987" spans="3:7">
      <c r="C987" s="156" t="e">
        <f>LDNC!#REF!</f>
        <v>#REF!</v>
      </c>
      <c r="D987" s="156" t="e">
        <f>LDNC!#REF!</f>
        <v>#REF!</v>
      </c>
      <c r="F987" s="156" t="e">
        <f>CASBAH!#REF!</f>
        <v>#REF!</v>
      </c>
      <c r="G987" s="156" t="e">
        <f>CASBAH!#REF!</f>
        <v>#REF!</v>
      </c>
    </row>
    <row r="988" spans="3:7">
      <c r="C988" s="156"/>
      <c r="D988" s="156"/>
      <c r="F988" s="156"/>
      <c r="G988" s="156"/>
    </row>
    <row r="989" spans="3:7">
      <c r="C989" s="156"/>
      <c r="D989" s="156"/>
      <c r="F989" s="156"/>
      <c r="G989" s="156"/>
    </row>
    <row r="990" spans="3:7">
      <c r="C990" s="156" t="e">
        <f>LDNC!#REF!</f>
        <v>#REF!</v>
      </c>
      <c r="D990" s="156" t="e">
        <f>LDNC!#REF!</f>
        <v>#REF!</v>
      </c>
      <c r="F990" s="156" t="e">
        <f>CASBAH!#REF!</f>
        <v>#REF!</v>
      </c>
      <c r="G990" s="156" t="e">
        <f>CASBAH!#REF!</f>
        <v>#REF!</v>
      </c>
    </row>
    <row r="991" spans="3:7">
      <c r="C991" s="156" t="e">
        <f>LDNC!#REF!</f>
        <v>#REF!</v>
      </c>
      <c r="D991" s="156" t="e">
        <f>LDNC!#REF!</f>
        <v>#REF!</v>
      </c>
      <c r="F991" s="156" t="e">
        <f>CASBAH!#REF!</f>
        <v>#REF!</v>
      </c>
      <c r="G991" s="156" t="e">
        <f>CASBAH!#REF!</f>
        <v>#REF!</v>
      </c>
    </row>
    <row r="992" spans="3:7">
      <c r="C992" s="156"/>
      <c r="D992" s="156"/>
      <c r="F992" s="156"/>
      <c r="G992" s="156"/>
    </row>
    <row r="993" spans="3:7">
      <c r="C993" s="156"/>
      <c r="D993" s="156"/>
      <c r="F993" s="156"/>
      <c r="G993" s="156"/>
    </row>
    <row r="994" spans="3:7">
      <c r="C994" s="156" t="e">
        <f>LDNC!#REF!</f>
        <v>#REF!</v>
      </c>
      <c r="D994" s="156" t="e">
        <f>LDNC!#REF!</f>
        <v>#REF!</v>
      </c>
      <c r="F994" s="156" t="e">
        <f>CASBAH!#REF!</f>
        <v>#REF!</v>
      </c>
      <c r="G994" s="156" t="e">
        <f>CASBAH!#REF!</f>
        <v>#REF!</v>
      </c>
    </row>
    <row r="995" spans="3:7">
      <c r="C995" s="156" t="e">
        <f>LDNC!#REF!</f>
        <v>#REF!</v>
      </c>
      <c r="D995" s="156" t="e">
        <f>LDNC!#REF!</f>
        <v>#REF!</v>
      </c>
      <c r="F995" s="156" t="e">
        <f>CASBAH!#REF!</f>
        <v>#REF!</v>
      </c>
      <c r="G995" s="156" t="e">
        <f>CASBAH!#REF!</f>
        <v>#REF!</v>
      </c>
    </row>
    <row r="996" spans="3:7">
      <c r="C996" s="156"/>
      <c r="D996" s="156"/>
      <c r="F996" s="156"/>
      <c r="G996" s="156"/>
    </row>
    <row r="997" spans="3:7">
      <c r="C997" s="156"/>
      <c r="D997" s="156"/>
      <c r="F997" s="156"/>
      <c r="G997" s="156"/>
    </row>
    <row r="998" spans="3:7">
      <c r="C998" s="156" t="e">
        <f>LDNC!#REF!</f>
        <v>#REF!</v>
      </c>
      <c r="D998" s="156" t="e">
        <f>LDNC!#REF!</f>
        <v>#REF!</v>
      </c>
      <c r="F998" s="156" t="e">
        <f>CASBAH!#REF!</f>
        <v>#REF!</v>
      </c>
      <c r="G998" s="156" t="e">
        <f>CASBAH!#REF!</f>
        <v>#REF!</v>
      </c>
    </row>
    <row r="999" spans="3:7">
      <c r="C999" s="156" t="e">
        <f>LDNC!#REF!</f>
        <v>#REF!</v>
      </c>
      <c r="D999" s="156" t="e">
        <f>LDNC!#REF!</f>
        <v>#REF!</v>
      </c>
      <c r="F999" s="156" t="e">
        <f>CASBAH!#REF!</f>
        <v>#REF!</v>
      </c>
      <c r="G999" s="156" t="e">
        <f>CASBAH!#REF!</f>
        <v>#REF!</v>
      </c>
    </row>
    <row r="1000" spans="3:7">
      <c r="C1000" s="156"/>
      <c r="D1000" s="156"/>
      <c r="F1000" s="156"/>
      <c r="G1000" s="156"/>
    </row>
    <row r="1001" spans="3:7">
      <c r="C1001" s="156"/>
      <c r="D1001" s="156"/>
      <c r="F1001" s="156"/>
      <c r="G1001" s="156"/>
    </row>
    <row r="1002" spans="3:7">
      <c r="C1002" s="156" t="e">
        <f>LDNC!#REF!</f>
        <v>#REF!</v>
      </c>
      <c r="D1002" s="156" t="e">
        <f>LDNC!#REF!</f>
        <v>#REF!</v>
      </c>
      <c r="F1002" s="156">
        <f>CASBAH!C509</f>
        <v>0</v>
      </c>
      <c r="G1002" s="156" t="e">
        <f>CASBAH!#REF!</f>
        <v>#REF!</v>
      </c>
    </row>
    <row r="1003" spans="3:7">
      <c r="C1003" s="156" t="e">
        <f>LDNC!#REF!</f>
        <v>#REF!</v>
      </c>
      <c r="D1003" s="156" t="e">
        <f>LDNC!#REF!</f>
        <v>#REF!</v>
      </c>
      <c r="F1003" s="156">
        <f>CASBAH!C509</f>
        <v>0</v>
      </c>
      <c r="G1003" s="156">
        <f>CASBAH!P510</f>
        <v>0</v>
      </c>
    </row>
    <row r="1004" spans="3:7">
      <c r="C1004" s="156"/>
      <c r="D1004" s="156"/>
      <c r="F1004" s="156"/>
      <c r="G1004" s="156"/>
    </row>
    <row r="1005" spans="3:7">
      <c r="C1005" s="156"/>
      <c r="D1005" s="156"/>
      <c r="F1005" s="156"/>
      <c r="G1005" s="156"/>
    </row>
    <row r="1006" spans="3:7">
      <c r="C1006" s="156" t="e">
        <f>LDNC!#REF!</f>
        <v>#REF!</v>
      </c>
      <c r="D1006" s="156" t="e">
        <f>LDNC!#REF!</f>
        <v>#REF!</v>
      </c>
      <c r="F1006" s="156">
        <f>CASBAH!C513</f>
        <v>0</v>
      </c>
      <c r="G1006" s="156">
        <f>CASBAH!P512</f>
        <v>0</v>
      </c>
    </row>
    <row r="1007" spans="3:7">
      <c r="C1007" s="156" t="e">
        <f>LDNC!#REF!</f>
        <v>#REF!</v>
      </c>
      <c r="D1007" s="156" t="e">
        <f>LDNC!#REF!</f>
        <v>#REF!</v>
      </c>
      <c r="F1007" s="156">
        <f>CASBAH!C513</f>
        <v>0</v>
      </c>
      <c r="G1007" s="156">
        <f>CASBAH!P514</f>
        <v>0</v>
      </c>
    </row>
    <row r="1008" spans="3:7">
      <c r="C1008" s="156"/>
      <c r="D1008" s="156"/>
      <c r="F1008" s="156"/>
      <c r="G1008" s="156"/>
    </row>
    <row r="1009" spans="3:7">
      <c r="C1009" s="156"/>
      <c r="D1009" s="156"/>
      <c r="F1009" s="156"/>
      <c r="G1009" s="156"/>
    </row>
    <row r="1010" spans="3:7">
      <c r="C1010" s="156" t="e">
        <f>LDNC!#REF!</f>
        <v>#REF!</v>
      </c>
      <c r="D1010" s="156" t="e">
        <f>LDNC!#REF!</f>
        <v>#REF!</v>
      </c>
      <c r="F1010" s="156">
        <f>CASBAH!C517</f>
        <v>0</v>
      </c>
      <c r="G1010" s="156">
        <f>CASBAH!P516</f>
        <v>0</v>
      </c>
    </row>
    <row r="1011" spans="3:7">
      <c r="C1011" s="156" t="e">
        <f>LDNC!#REF!</f>
        <v>#REF!</v>
      </c>
      <c r="D1011" s="156" t="e">
        <f>LDNC!#REF!</f>
        <v>#REF!</v>
      </c>
      <c r="F1011" s="156">
        <f>CASBAH!C517</f>
        <v>0</v>
      </c>
      <c r="G1011" s="156">
        <f>CASBAH!P518</f>
        <v>0</v>
      </c>
    </row>
    <row r="1012" spans="3:7">
      <c r="C1012" s="156"/>
      <c r="D1012" s="156"/>
      <c r="F1012" s="156"/>
      <c r="G1012" s="156"/>
    </row>
    <row r="1013" spans="3:7">
      <c r="C1013" s="156"/>
      <c r="D1013" s="156"/>
      <c r="F1013" s="156"/>
      <c r="G1013" s="156"/>
    </row>
    <row r="1014" spans="3:7">
      <c r="C1014" s="156" t="e">
        <f>LDNC!#REF!</f>
        <v>#REF!</v>
      </c>
      <c r="D1014" s="156" t="e">
        <f>LDNC!#REF!</f>
        <v>#REF!</v>
      </c>
      <c r="F1014" s="156">
        <f>CASBAH!C521</f>
        <v>0</v>
      </c>
      <c r="G1014" s="156">
        <f>CASBAH!P520</f>
        <v>0</v>
      </c>
    </row>
    <row r="1015" spans="3:7">
      <c r="C1015" s="156" t="e">
        <f>LDNC!#REF!</f>
        <v>#REF!</v>
      </c>
      <c r="D1015" s="156" t="e">
        <f>LDNC!#REF!</f>
        <v>#REF!</v>
      </c>
      <c r="F1015" s="156">
        <f>CASBAH!C521</f>
        <v>0</v>
      </c>
      <c r="G1015" s="156">
        <f>CASBAH!P522</f>
        <v>0</v>
      </c>
    </row>
    <row r="1016" spans="3:7">
      <c r="C1016" s="156"/>
      <c r="D1016" s="156"/>
      <c r="F1016" s="156"/>
      <c r="G1016" s="156"/>
    </row>
    <row r="1017" spans="3:7">
      <c r="C1017" s="156"/>
      <c r="D1017" s="156"/>
      <c r="F1017" s="156"/>
      <c r="G1017" s="156"/>
    </row>
    <row r="1018" spans="3:7">
      <c r="C1018" s="156" t="e">
        <f>LDNC!#REF!</f>
        <v>#REF!</v>
      </c>
      <c r="D1018" s="156" t="e">
        <f>LDNC!#REF!</f>
        <v>#REF!</v>
      </c>
      <c r="F1018" s="156">
        <f>CASBAH!C525</f>
        <v>0</v>
      </c>
      <c r="G1018" s="156">
        <f>CASBAH!P524</f>
        <v>0</v>
      </c>
    </row>
    <row r="1019" spans="3:7">
      <c r="C1019" s="156" t="e">
        <f>LDNC!#REF!</f>
        <v>#REF!</v>
      </c>
      <c r="D1019" s="156" t="e">
        <f>LDNC!#REF!</f>
        <v>#REF!</v>
      </c>
      <c r="F1019" s="156">
        <f>CASBAH!C525</f>
        <v>0</v>
      </c>
      <c r="G1019" s="156">
        <f>CASBAH!P526</f>
        <v>0</v>
      </c>
    </row>
    <row r="1020" spans="3:7">
      <c r="C1020" s="156"/>
      <c r="D1020" s="156"/>
      <c r="F1020" s="156"/>
      <c r="G1020" s="156"/>
    </row>
    <row r="1021" spans="3:7">
      <c r="C1021" s="156"/>
      <c r="D1021" s="156"/>
      <c r="F1021" s="156"/>
      <c r="G1021" s="156"/>
    </row>
    <row r="1022" spans="3:7">
      <c r="C1022" s="156" t="e">
        <f>LDNC!#REF!</f>
        <v>#REF!</v>
      </c>
      <c r="D1022" s="156" t="e">
        <f>LDNC!#REF!</f>
        <v>#REF!</v>
      </c>
      <c r="F1022" s="156">
        <f>CASBAH!C529</f>
        <v>0</v>
      </c>
      <c r="G1022" s="156">
        <f>CASBAH!P528</f>
        <v>0</v>
      </c>
    </row>
    <row r="1023" spans="3:7">
      <c r="C1023" s="156" t="e">
        <f>LDNC!#REF!</f>
        <v>#REF!</v>
      </c>
      <c r="D1023" s="156" t="e">
        <f>LDNC!#REF!</f>
        <v>#REF!</v>
      </c>
      <c r="F1023" s="156">
        <f>CASBAH!C529</f>
        <v>0</v>
      </c>
      <c r="G1023" s="156">
        <f>CASBAH!P530</f>
        <v>0</v>
      </c>
    </row>
    <row r="1024" spans="3:7">
      <c r="C1024" s="156"/>
      <c r="D1024" s="156"/>
      <c r="F1024" s="156"/>
      <c r="G1024" s="156"/>
    </row>
    <row r="1025" spans="3:7">
      <c r="C1025" s="156"/>
      <c r="D1025" s="156"/>
      <c r="F1025" s="156"/>
      <c r="G1025" s="156"/>
    </row>
    <row r="1026" spans="3:7">
      <c r="C1026" s="156" t="e">
        <f>LDNC!#REF!</f>
        <v>#REF!</v>
      </c>
      <c r="D1026" s="156" t="e">
        <f>LDNC!#REF!</f>
        <v>#REF!</v>
      </c>
      <c r="F1026" s="156">
        <f>CASBAH!C533</f>
        <v>0</v>
      </c>
      <c r="G1026" s="156">
        <f>CASBAH!P532</f>
        <v>0</v>
      </c>
    </row>
    <row r="1027" spans="3:7">
      <c r="C1027" s="156" t="e">
        <f>LDNC!#REF!</f>
        <v>#REF!</v>
      </c>
      <c r="D1027" s="156" t="e">
        <f>LDNC!#REF!</f>
        <v>#REF!</v>
      </c>
      <c r="F1027" s="156">
        <f>CASBAH!C533</f>
        <v>0</v>
      </c>
      <c r="G1027" s="156">
        <f>CASBAH!P534</f>
        <v>0</v>
      </c>
    </row>
    <row r="1028" spans="3:7">
      <c r="C1028" s="156"/>
      <c r="D1028" s="156"/>
      <c r="F1028" s="156"/>
      <c r="G1028" s="156"/>
    </row>
    <row r="1029" spans="3:7">
      <c r="C1029" s="156"/>
      <c r="D1029" s="156"/>
      <c r="F1029" s="156"/>
      <c r="G1029" s="156"/>
    </row>
    <row r="1030" spans="3:7">
      <c r="C1030" s="156" t="e">
        <f>LDNC!#REF!</f>
        <v>#REF!</v>
      </c>
      <c r="D1030" s="156" t="e">
        <f>LDNC!#REF!</f>
        <v>#REF!</v>
      </c>
      <c r="F1030" s="156">
        <f>CASBAH!C537</f>
        <v>0</v>
      </c>
      <c r="G1030" s="156">
        <f>CASBAH!P536</f>
        <v>0</v>
      </c>
    </row>
    <row r="1031" spans="3:7">
      <c r="C1031" s="156" t="e">
        <f>LDNC!#REF!</f>
        <v>#REF!</v>
      </c>
      <c r="D1031" s="156" t="e">
        <f>LDNC!#REF!</f>
        <v>#REF!</v>
      </c>
      <c r="F1031" s="156">
        <f>CASBAH!C537</f>
        <v>0</v>
      </c>
      <c r="G1031" s="156">
        <f>CASBAH!P538</f>
        <v>0</v>
      </c>
    </row>
    <row r="1032" spans="3:7">
      <c r="C1032" s="156"/>
      <c r="D1032" s="156"/>
      <c r="F1032" s="156"/>
      <c r="G1032" s="156"/>
    </row>
    <row r="1033" spans="3:7">
      <c r="C1033" s="156"/>
      <c r="D1033" s="156"/>
      <c r="F1033" s="156"/>
      <c r="G1033" s="156"/>
    </row>
    <row r="1034" spans="3:7">
      <c r="C1034" s="156" t="e">
        <f>LDNC!#REF!</f>
        <v>#REF!</v>
      </c>
      <c r="D1034" s="156" t="e">
        <f>LDNC!#REF!</f>
        <v>#REF!</v>
      </c>
      <c r="F1034" s="156">
        <f>CASBAH!C541</f>
        <v>0</v>
      </c>
      <c r="G1034" s="156">
        <f>CASBAH!P540</f>
        <v>0</v>
      </c>
    </row>
    <row r="1035" spans="3:7">
      <c r="C1035" s="156" t="e">
        <f>LDNC!#REF!</f>
        <v>#REF!</v>
      </c>
      <c r="D1035" s="156" t="e">
        <f>LDNC!#REF!</f>
        <v>#REF!</v>
      </c>
      <c r="F1035" s="156">
        <f>CASBAH!C541</f>
        <v>0</v>
      </c>
      <c r="G1035" s="156">
        <f>CASBAH!P542</f>
        <v>0</v>
      </c>
    </row>
    <row r="1036" spans="3:7">
      <c r="C1036" s="156"/>
      <c r="D1036" s="156"/>
      <c r="F1036" s="156"/>
      <c r="G1036" s="156"/>
    </row>
    <row r="1037" spans="3:7">
      <c r="C1037" s="156"/>
      <c r="D1037" s="156"/>
      <c r="F1037" s="156"/>
      <c r="G1037" s="156"/>
    </row>
    <row r="1038" spans="3:7">
      <c r="C1038" s="156" t="e">
        <f>LDNC!#REF!</f>
        <v>#REF!</v>
      </c>
      <c r="D1038" s="156" t="e">
        <f>LDNC!#REF!</f>
        <v>#REF!</v>
      </c>
      <c r="F1038" s="156">
        <f>CASBAH!C545</f>
        <v>0</v>
      </c>
      <c r="G1038" s="156">
        <f>CASBAH!P544</f>
        <v>0</v>
      </c>
    </row>
    <row r="1039" spans="3:7">
      <c r="C1039" s="156" t="e">
        <f>LDNC!#REF!</f>
        <v>#REF!</v>
      </c>
      <c r="D1039" s="156" t="e">
        <f>LDNC!#REF!</f>
        <v>#REF!</v>
      </c>
      <c r="F1039" s="156">
        <f>CASBAH!C545</f>
        <v>0</v>
      </c>
      <c r="G1039" s="156">
        <f>CASBAH!P546</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LDNC</vt:lpstr>
      <vt:lpstr>CASBAH</vt:lpstr>
      <vt:lpstr>LDNC曜日集計</vt:lpstr>
      <vt:lpstr>Sheet1</vt:lpstr>
      <vt:lpstr>CASBAH曜日集計</vt:lpstr>
      <vt:lpstr>計算用</vt:lpstr>
      <vt:lpstr>CASBAH!Print_Area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fxlife30000</dc:creator>
  <cp:lastModifiedBy>Yazawa Akemi</cp:lastModifiedBy>
  <cp:lastPrinted>2011-02-20T10:43:15Z</cp:lastPrinted>
  <dcterms:created xsi:type="dcterms:W3CDTF">1997-01-08T22:48:59Z</dcterms:created>
  <dcterms:modified xsi:type="dcterms:W3CDTF">2012-03-31T13:08:15Z</dcterms:modified>
</cp:coreProperties>
</file>